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АЖИЛ 2026 ОН 03-Р САР 02\''ЭРДЭНЭС СОЛЬЮШИНС''ХК\''ХХП'' ХК НББ\ХХП ХК 2025 он\"/>
    </mc:Choice>
  </mc:AlternateContent>
  <bookViews>
    <workbookView xWindow="0" yWindow="0" windowWidth="28800" windowHeight="12300" activeTab="3"/>
  </bookViews>
  <sheets>
    <sheet name="Ба" sheetId="1" r:id="rId1"/>
    <sheet name="ОТ" sheetId="2" r:id="rId2"/>
    <sheet name="ӨӨТ" sheetId="3" r:id="rId3"/>
    <sheet name="МГТ" sheetId="4" r:id="rId4"/>
  </sheets>
  <externalReferences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0" i="4" l="1"/>
  <c r="G41" i="4"/>
  <c r="G34" i="4"/>
  <c r="G30" i="4"/>
  <c r="G25" i="4"/>
  <c r="G23" i="4"/>
  <c r="G21" i="4"/>
  <c r="G19" i="4"/>
  <c r="G13" i="4"/>
  <c r="G60" i="4"/>
  <c r="G58" i="4"/>
  <c r="G56" i="4"/>
  <c r="G55" i="4"/>
  <c r="G54" i="4"/>
  <c r="G53" i="4"/>
  <c r="G52" i="4"/>
  <c r="G51" i="4"/>
  <c r="G49" i="4"/>
  <c r="G48" i="4"/>
  <c r="G45" i="4"/>
  <c r="G43" i="4"/>
  <c r="G42" i="4"/>
  <c r="G40" i="4"/>
  <c r="G39" i="4"/>
  <c r="G36" i="4"/>
  <c r="G35" i="4"/>
  <c r="G33" i="4"/>
  <c r="G32" i="4"/>
  <c r="G31" i="4"/>
  <c r="G27" i="4"/>
  <c r="G24" i="4"/>
  <c r="G22" i="4"/>
  <c r="G20" i="4"/>
  <c r="G18" i="4"/>
  <c r="G15" i="4"/>
  <c r="G14" i="4"/>
  <c r="G12" i="4"/>
  <c r="G11" i="4"/>
  <c r="E4" i="4"/>
  <c r="J6" i="3"/>
  <c r="E41" i="2"/>
  <c r="F37" i="2"/>
  <c r="F36" i="2"/>
  <c r="F35" i="2"/>
  <c r="F34" i="2"/>
  <c r="F33" i="2"/>
  <c r="F32" i="2"/>
  <c r="F30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E6" i="2"/>
  <c r="B5" i="2"/>
  <c r="B6" i="3" s="1"/>
  <c r="B4" i="4" s="1"/>
  <c r="C73" i="1"/>
  <c r="C40" i="2" s="1"/>
  <c r="C19" i="3" s="1"/>
  <c r="C63" i="4" s="1"/>
  <c r="D72" i="1"/>
  <c r="G68" i="1"/>
  <c r="J66" i="1"/>
  <c r="G61" i="1"/>
  <c r="H61" i="1" s="1"/>
  <c r="K61" i="1"/>
  <c r="G47" i="1"/>
  <c r="G28" i="4" l="1"/>
  <c r="G46" i="4"/>
  <c r="G57" i="4"/>
  <c r="G59" i="4"/>
  <c r="G61" i="4"/>
  <c r="G37" i="4"/>
  <c r="G16" i="4"/>
  <c r="G17" i="4"/>
  <c r="F28" i="2"/>
  <c r="F27" i="2"/>
  <c r="G10" i="4"/>
  <c r="G29" i="4"/>
  <c r="E72" i="1"/>
  <c r="G38" i="4"/>
  <c r="G47" i="4"/>
  <c r="F12" i="2"/>
  <c r="G44" i="4" l="1"/>
  <c r="G26" i="4" l="1"/>
  <c r="F31" i="2"/>
  <c r="F29" i="2"/>
</calcChain>
</file>

<file path=xl/sharedStrings.xml><?xml version="1.0" encoding="utf-8"?>
<sst xmlns="http://schemas.openxmlformats.org/spreadsheetml/2006/main" count="245" uniqueCount="223">
  <si>
    <t>САНХҮҮГИЙН БАЙДЛЫН ТАЙЛАН</t>
  </si>
  <si>
    <t>ЭРДЭНЭС СОЛЬЮШИНС ХК</t>
  </si>
  <si>
    <t xml:space="preserve">                                           </t>
  </si>
  <si>
    <t>2025 оны 12 сарын 31 өдөр</t>
  </si>
  <si>
    <t>/Аж ахуйн нэгж, байгууллагын нэр/</t>
  </si>
  <si>
    <t>(төгрөгөөр)</t>
  </si>
  <si>
    <t>Мөрийн дугаар</t>
  </si>
  <si>
    <t>Үзүүлэлт</t>
  </si>
  <si>
    <t>Үлдэгдэл</t>
  </si>
  <si>
    <t>01-р сарын 01</t>
  </si>
  <si>
    <t>12 сарын 31</t>
  </si>
  <si>
    <t>Хөрөнгө</t>
  </si>
  <si>
    <t>Эргэлтийн хөрөнгө</t>
  </si>
  <si>
    <t>1.1.1</t>
  </si>
  <si>
    <t xml:space="preserve">Мөнгө, түүнтэй адилтгах хөрөнгө </t>
  </si>
  <si>
    <t>1.1.2</t>
  </si>
  <si>
    <t>Дансны авлага</t>
  </si>
  <si>
    <t>1.1.3</t>
  </si>
  <si>
    <t>Татвар, НДШ-ийн авлага</t>
  </si>
  <si>
    <t>1.1.4</t>
  </si>
  <si>
    <t>Бусад авлага</t>
  </si>
  <si>
    <t>1.1.5</t>
  </si>
  <si>
    <t>Бусад санхүүгийн хөрөнгө</t>
  </si>
  <si>
    <t>1.1.6</t>
  </si>
  <si>
    <t>Бараа материал</t>
  </si>
  <si>
    <t>1.1.7</t>
  </si>
  <si>
    <t>Урьдчилж төлсөн зардал/тооцоо</t>
  </si>
  <si>
    <t>1.1.8</t>
  </si>
  <si>
    <t>Бусад эргэлтийн хөрөнгө</t>
  </si>
  <si>
    <t>1.1.9</t>
  </si>
  <si>
    <t>Борлуулах зорилгоор эзэмшиж буй эргэлтийн бус хөрөнгө(борлуулах бүлэг хөрөнгө)</t>
  </si>
  <si>
    <t>1.1.10</t>
  </si>
  <si>
    <t>1.1.11</t>
  </si>
  <si>
    <t>Эргэлтийн хөрөнгийн дүн</t>
  </si>
  <si>
    <t>Эргэлтийн бус хөрөнгө</t>
  </si>
  <si>
    <t>1.2.1</t>
  </si>
  <si>
    <t>Үндсэн хөрөнгө</t>
  </si>
  <si>
    <t>1.2.2</t>
  </si>
  <si>
    <t>Биет бус хөрөнгө</t>
  </si>
  <si>
    <t>1.2.3</t>
  </si>
  <si>
    <t>Биологийн хөрөнгө</t>
  </si>
  <si>
    <t>1.2.4</t>
  </si>
  <si>
    <t>Урт хугацаат хөрөнгө оруулалт</t>
  </si>
  <si>
    <t>1.2.5</t>
  </si>
  <si>
    <t>Хайгуул ба үнэлгээний хөрөнгө</t>
  </si>
  <si>
    <t>1.2.6</t>
  </si>
  <si>
    <t>Хойшлогдсон татварын хөрөнгө</t>
  </si>
  <si>
    <t>1.2.7</t>
  </si>
  <si>
    <t>Хөрөнгө оруулалтын зориулалттай үл хөдлөх хөрөнгө</t>
  </si>
  <si>
    <t>1.2.8</t>
  </si>
  <si>
    <t>Бусад эргэлтийн бус хөрөнгө</t>
  </si>
  <si>
    <t>1.2.9</t>
  </si>
  <si>
    <t>1.2.10</t>
  </si>
  <si>
    <t>Эргэлтийн бус хөрөнгийн дүн</t>
  </si>
  <si>
    <t>НИЙТ ХӨРӨНГИЙН ДҮН</t>
  </si>
  <si>
    <t>ӨР ТӨЛБӨР БА ЭЗЭМШИГЧИЙН ӨМЧ</t>
  </si>
  <si>
    <t>Өр төлбөр</t>
  </si>
  <si>
    <t>2.1.1</t>
  </si>
  <si>
    <t>Богино хугацаат өр төлбөр</t>
  </si>
  <si>
    <t>2.1.1.1</t>
  </si>
  <si>
    <t>Дансны өглөг</t>
  </si>
  <si>
    <t>2.1.1.2</t>
  </si>
  <si>
    <t>Цалингын өглөг</t>
  </si>
  <si>
    <t>2.1.1.3</t>
  </si>
  <si>
    <t>Татварын өр</t>
  </si>
  <si>
    <t>2.1.1.4</t>
  </si>
  <si>
    <t>НДШ-ийн өглөг</t>
  </si>
  <si>
    <t>2.1.1.5</t>
  </si>
  <si>
    <t>Богино хугацаат зээл</t>
  </si>
  <si>
    <t>2.1.1.6</t>
  </si>
  <si>
    <t>Хүүний өглөг</t>
  </si>
  <si>
    <t>2.1.1.7</t>
  </si>
  <si>
    <t>Ногдол ашгийн өглөг</t>
  </si>
  <si>
    <t>2.1.1.8</t>
  </si>
  <si>
    <t>Урьдчилж орсон орлого</t>
  </si>
  <si>
    <t>2.1.1.9</t>
  </si>
  <si>
    <t>Нөөц өр төлбөр</t>
  </si>
  <si>
    <t>2.1.1.10</t>
  </si>
  <si>
    <t>Бусад богино хугацаат өр төлбөр</t>
  </si>
  <si>
    <t>2.1.1.11</t>
  </si>
  <si>
    <t>Борлуулах зорилгоор эзэмшиж буй эргэлтийн бус хөрөнгө(борлуулах бүлэг хөрөнгө)-нд хамаарах өр төлбөр</t>
  </si>
  <si>
    <t>2.1.1.12</t>
  </si>
  <si>
    <t>2.1.1.13</t>
  </si>
  <si>
    <t>Богино хугацаат өр төлбөрийн дүн</t>
  </si>
  <si>
    <t>2.1.2</t>
  </si>
  <si>
    <t>Урт хугацаат өр төлбөр</t>
  </si>
  <si>
    <t>2.1.2.1</t>
  </si>
  <si>
    <t>Урт хугацаат зээл</t>
  </si>
  <si>
    <t>2.1.2.2</t>
  </si>
  <si>
    <t>Нөөц /өр төлбөр/</t>
  </si>
  <si>
    <t>2.1.2.3</t>
  </si>
  <si>
    <t>Хойшлогдсон татварын өр</t>
  </si>
  <si>
    <t>2.1.2.4</t>
  </si>
  <si>
    <t>Бусад урт хугацаат өр төлбөр</t>
  </si>
  <si>
    <t>2.1.2.5</t>
  </si>
  <si>
    <t>2.1.2.6</t>
  </si>
  <si>
    <t>Өр төлбөрийн нийт дүн</t>
  </si>
  <si>
    <t>Эздийн өмч</t>
  </si>
  <si>
    <t>2.3.1</t>
  </si>
  <si>
    <t xml:space="preserve"> Өмч         -төрийн өмч</t>
  </si>
  <si>
    <t>2.3.2</t>
  </si>
  <si>
    <t xml:space="preserve">                 - хувийн өмч</t>
  </si>
  <si>
    <t>2.3.3</t>
  </si>
  <si>
    <t xml:space="preserve">                         - хувьцаат</t>
  </si>
  <si>
    <t>2.3.4</t>
  </si>
  <si>
    <t>Халаасны хувьцаа</t>
  </si>
  <si>
    <t>2.3.5</t>
  </si>
  <si>
    <t>Нэмж төлөгдсөн капитал</t>
  </si>
  <si>
    <t>2.3.6</t>
  </si>
  <si>
    <t>Хөрөнгийн дахин үнэлгээний нэмэгдэл</t>
  </si>
  <si>
    <t>2.3.7</t>
  </si>
  <si>
    <t>Гадаад валютын хөрвүүлэлтийн нөөц</t>
  </si>
  <si>
    <t>2.3.8</t>
  </si>
  <si>
    <t>Эздийн өмч бусад хэсэг</t>
  </si>
  <si>
    <t>2.3.9</t>
  </si>
  <si>
    <t>Хуримтлагдсан ашиг</t>
  </si>
  <si>
    <t>2.3.10</t>
  </si>
  <si>
    <t>2.3.11</t>
  </si>
  <si>
    <t>Эздийн өмчийн дүн</t>
  </si>
  <si>
    <t>ӨР ТӨЛБӨР БА ЭЗДИЙН ӨМЧИЙН ДҮН</t>
  </si>
  <si>
    <t>Ерөнхий нягтлан бодогч                   ____________________ /               /</t>
  </si>
  <si>
    <t>ÎÐËÎÃÛÍ ÒÀÉËÀÍ</t>
  </si>
  <si>
    <t>/Àæ àõóéí íýãæ, байгууллагын нэр/</t>
  </si>
  <si>
    <t>ДҮН</t>
  </si>
  <si>
    <t>Өмнөх үеийн дүн</t>
  </si>
  <si>
    <t>Тайлант үеийн дүн</t>
  </si>
  <si>
    <t>Борлуулалтын орлого (цэвэр)</t>
  </si>
  <si>
    <t>Борлуулалтын өртөг</t>
  </si>
  <si>
    <t>Нийт ашиг /алдагдал/</t>
  </si>
  <si>
    <t>Түрээсийн орлого</t>
  </si>
  <si>
    <t>Хүүний орлого</t>
  </si>
  <si>
    <t>Ногдол ашгийн орлого</t>
  </si>
  <si>
    <t>Эрхийн шимтгэлийн орлого</t>
  </si>
  <si>
    <t>Бусад орлого</t>
  </si>
  <si>
    <t>Борлуулалт маркетингийн зардал</t>
  </si>
  <si>
    <t>Ерөнхий ба удирдлагын зардал</t>
  </si>
  <si>
    <t>Санхүүгийн зардал</t>
  </si>
  <si>
    <t>Бусад зардал</t>
  </si>
  <si>
    <t>Гадаад валютын ханшийн зөрүүний олз (гарз)</t>
  </si>
  <si>
    <t>Үндсэн хөрөнгө данснаас хассаны олз (гарз)</t>
  </si>
  <si>
    <t>Биет бус хөрөнгө данснаас хассаны олз (гарз)</t>
  </si>
  <si>
    <t>Хөрөнгө оруулалт борлуулснаас үүссэн олз (гарз)</t>
  </si>
  <si>
    <t>Бусад ашиг (алдагдал)</t>
  </si>
  <si>
    <t>Татвар төлөхийн өмнөх ашиг (алдагдал)</t>
  </si>
  <si>
    <t>Орлогын татварын зардал</t>
  </si>
  <si>
    <t>Татварын дараах ашиг (алдагдал)</t>
  </si>
  <si>
    <t>Зогсоосон үйл ажиллагааны татварын дараах ашиг (алдагдал)</t>
  </si>
  <si>
    <t>Тайлант үеийн цэвэр ашиг /алдагдал/</t>
  </si>
  <si>
    <t>Бусад дэлгэрэнгүй орлого</t>
  </si>
  <si>
    <t>Хөрөнгийн дахин үнэлгээний нэмэгдлийн зөрүү</t>
  </si>
  <si>
    <t>Гадаад валютын хөрвүүлэлтийн зөрүү</t>
  </si>
  <si>
    <t>Бусад олз(гарз)</t>
  </si>
  <si>
    <t>Орлогын нийт дүн</t>
  </si>
  <si>
    <t>Нэгж хувьцаанд ногдох суурь ашиг /алдагдал/</t>
  </si>
  <si>
    <t>Ерөнхий нягтлан бодогч                   ____________________ /                            /</t>
  </si>
  <si>
    <t>ӨМЧИЙН ӨӨРЧЛӨЛТИЙН ТАЙЛАН</t>
  </si>
  <si>
    <t xml:space="preserve">                        ( Аж ахуйн нэгж, байгууллагын нэр )</t>
  </si>
  <si>
    <t>№</t>
  </si>
  <si>
    <t>ҮЗҮҮЛЭЛТ</t>
  </si>
  <si>
    <t>Өмч</t>
  </si>
  <si>
    <t>Нийт Дүн</t>
  </si>
  <si>
    <t>2024 оны 12-р сарын 31-ний үлдэгдэл</t>
  </si>
  <si>
    <t>Нягтлан бодох бүртгэлийн бодлогын өөрчлөлтийн нөлөө, алдааны залруулга</t>
  </si>
  <si>
    <t>Залруулсан үлдэгдэл</t>
  </si>
  <si>
    <t>Тайлант үеийн цэвэр ашиг(алдагдал)</t>
  </si>
  <si>
    <t>Өмчид гарсан өөрчлөлт</t>
  </si>
  <si>
    <t>Зарласан ногдол ашиг</t>
  </si>
  <si>
    <t>Дахин үнэлгээний нэмэгдлийн хэрэгжсэн дүн</t>
  </si>
  <si>
    <t>2025 оны 12-р сарын 31-ний үлдэгдэл</t>
  </si>
  <si>
    <t>МӨНГӨН ГҮЙЛГЭЭНИЙ ТАЙЛАН</t>
  </si>
  <si>
    <t xml:space="preserve">    ( Аж ахуйн нэгж, байгууллагын нэр )</t>
  </si>
  <si>
    <t>Ìºðèéí äóãààð</t>
  </si>
  <si>
    <t>2024 оны 12 сарын 31 өдөр</t>
  </si>
  <si>
    <t>Үндсэн үйл ажиллагааны мөнгөн гүйлгээ</t>
  </si>
  <si>
    <t>Мөнгөн орлогын дүн(+)</t>
  </si>
  <si>
    <t>Бараа борлуулсан, үйлчилгээ үзүүлсэний орлого</t>
  </si>
  <si>
    <t>Эрхийн шимтгэл, хураамж, төлбөрийн орлого</t>
  </si>
  <si>
    <t>Даатгалын нөхвөрөөс хүлээн авсан мөнгө</t>
  </si>
  <si>
    <t>Буцаан авсан албан татвар</t>
  </si>
  <si>
    <t>Татаас, санхүүжилтын орлого</t>
  </si>
  <si>
    <t>Бусад мөнгөн орлого</t>
  </si>
  <si>
    <t>Мөнгөн зарлагын дүн(-)</t>
  </si>
  <si>
    <t>Ажилчдад төлсөн</t>
  </si>
  <si>
    <t>Нийгмийн даатгалын байгууллагад төлсөн</t>
  </si>
  <si>
    <t>Бараа материал худалдан авахад төлсөн</t>
  </si>
  <si>
    <t>Ашиглалтын зардалд төлсөн</t>
  </si>
  <si>
    <t>Түлш шатахуун, тээврийн хөлс, сэлбэг хэрэгсэлд төлсөн</t>
  </si>
  <si>
    <t>Хүүний төлбөрт төлсөн</t>
  </si>
  <si>
    <t>Татварын байгууллагад төлсөн</t>
  </si>
  <si>
    <t>Даатгалын төлбөрт төлсөн</t>
  </si>
  <si>
    <t>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</si>
  <si>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</si>
  <si>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</si>
  <si>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>2.1.</t>
  </si>
  <si>
    <t>Үндсэн хөрөнгө борлуулсны орлого</t>
  </si>
  <si>
    <t>Биет бус хөрөнгө борлуулсны орлого</t>
  </si>
  <si>
    <t>Хөрөнгө оруулалт борлуулсаны орлого</t>
  </si>
  <si>
    <t>Бусад урт хугацаат хөрөнгө борлуулсны орлого</t>
  </si>
  <si>
    <t>Бусдад олгосон зээл, мөнгөн урьдчилгааны буцаан төлөлт</t>
  </si>
  <si>
    <t>Хүлээн авсан хүүний орлого</t>
  </si>
  <si>
    <t>Хүлээн авсан ногдол ашиг</t>
  </si>
  <si>
    <t>2.2.</t>
  </si>
  <si>
    <t>Үндсэн хөрөнгө олж эзэмшихэд төлсөн</t>
  </si>
  <si>
    <t>Биет бус хөрөнгө олж эзэмшихэд төлсөн</t>
  </si>
  <si>
    <t>Хөрөнгө оруулалт олж эзэмшихэд төлсөн</t>
  </si>
  <si>
    <t>Бусад урт хугацаат хөрөнгө олж эзэмшихэл төлсөн</t>
  </si>
  <si>
    <t>Бусдад олгосон зээл урьдчилгаа</t>
  </si>
  <si>
    <t>Хөрөнгө оруулалтын үйл ажиллагааны цэвэр мөнгөн гүйлгээний дүн</t>
  </si>
  <si>
    <t>Санхүүгийн үйл ажиллагааны мөнгөн гүйлгээ</t>
  </si>
  <si>
    <t>3.1.</t>
  </si>
  <si>
    <t xml:space="preserve">Зээл авсан, өрийн үнэт цаас гаргаснаас хүлээн авсан </t>
  </si>
  <si>
    <t>Хувьцаа болон өмчийн бусад үнэт цаас гаргаснаас хүлээн авсан</t>
  </si>
  <si>
    <t>Төрөл бүрийн хандив</t>
  </si>
  <si>
    <t>3.2.</t>
  </si>
  <si>
    <t>Зээл, өрийн үнэт цаасны төлбөрт төлсөн мөнгө</t>
  </si>
  <si>
    <t>Санхүүгийн түрээсийн өглөгт төлсөн</t>
  </si>
  <si>
    <t>Хувьцаа буцаан худалдаж авахад төлсөн</t>
  </si>
  <si>
    <t>Төлсөн ногдол ашиг</t>
  </si>
  <si>
    <t>Санхүүгийн үйл ажиллагааны цэвэр мөнгөн гүйлгээний дүн</t>
  </si>
  <si>
    <t>4 Валютын ханшийн зөрүү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</si>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</sst>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.00_₮_-;\-* #,##0.00_₮_-;_-* &quot;-&quot;??_₮_-;_-@_-"/>
    <numFmt numFmtId="165" formatCode="_-* #,##0.00_-;\-* #,##0.00_-;_-* &quot;-&quot;??_-;_-@_-"/>
  </numFmts>
  <fonts count="23">
    <font>
      <sz val="10"/>
      <name val="Arial"/>
      <charset val="1"/>
    </font>
    <font>
      <sz val="11"/>
      <color theme="1"/>
      <name val="Calibri"/>
      <family val="2"/>
      <scheme val="minor"/>
    </font>
    <font>
      <sz val="8"/>
      <name val="Mon Arial"/>
    </font>
    <font>
      <b/>
      <sz val="12"/>
      <name val="Mon Arial"/>
    </font>
    <font>
      <sz val="10"/>
      <name val="Mon Arial"/>
    </font>
    <font>
      <b/>
      <sz val="8"/>
      <name val="Mon Arial"/>
    </font>
    <font>
      <sz val="10"/>
      <name val="Arial"/>
      <family val="2"/>
    </font>
    <font>
      <b/>
      <sz val="9"/>
      <name val="Mon Arial"/>
    </font>
    <font>
      <sz val="8"/>
      <color theme="1"/>
      <name val="Mogul Arial"/>
      <family val="2"/>
    </font>
    <font>
      <u/>
      <sz val="8"/>
      <name val="Mon Arial"/>
    </font>
    <font>
      <sz val="10"/>
      <name val="Mogul Arial"/>
      <family val="2"/>
    </font>
    <font>
      <sz val="14"/>
      <name val="Mogul Arial"/>
      <family val="2"/>
    </font>
    <font>
      <sz val="8"/>
      <name val="Mogul Arial"/>
      <family val="2"/>
    </font>
    <font>
      <sz val="8"/>
      <color rgb="FF000000"/>
      <name val="Mogul Arial"/>
      <family val="2"/>
    </font>
    <font>
      <b/>
      <sz val="8"/>
      <color rgb="FF000000"/>
      <name val="Mogul Arial"/>
      <family val="2"/>
    </font>
    <font>
      <b/>
      <sz val="8"/>
      <color theme="1"/>
      <name val="Mogul Arial"/>
    </font>
    <font>
      <sz val="14"/>
      <color theme="1"/>
      <name val="Times New Roman"/>
      <family val="1"/>
    </font>
    <font>
      <sz val="8"/>
      <name val="Arial"/>
      <family val="2"/>
      <charset val="204"/>
    </font>
    <font>
      <b/>
      <sz val="8"/>
      <color theme="1"/>
      <name val="Mogul Arial"/>
      <family val="2"/>
    </font>
    <font>
      <b/>
      <sz val="10"/>
      <name val="Mon Arial"/>
    </font>
    <font>
      <b/>
      <u/>
      <sz val="8"/>
      <name val="Mon Arial"/>
    </font>
    <font>
      <b/>
      <u val="singleAccounting"/>
      <sz val="8"/>
      <name val="Mon Arial"/>
    </font>
    <font>
      <sz val="9"/>
      <color rgb="FF2C2C2C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14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horizontal="right" vertical="center" wrapText="1"/>
    </xf>
    <xf numFmtId="0" fontId="4" fillId="0" borderId="1" xfId="0" applyFont="1" applyBorder="1"/>
    <xf numFmtId="0" fontId="2" fillId="0" borderId="1" xfId="0" applyFont="1" applyBorder="1"/>
    <xf numFmtId="4" fontId="2" fillId="0" borderId="0" xfId="0" applyNumberFormat="1" applyFont="1"/>
    <xf numFmtId="4" fontId="2" fillId="0" borderId="0" xfId="0" applyNumberFormat="1" applyFont="1" applyAlignment="1">
      <alignment horizontal="right"/>
    </xf>
    <xf numFmtId="0" fontId="2" fillId="0" borderId="2" xfId="0" applyFont="1" applyBorder="1"/>
    <xf numFmtId="0" fontId="2" fillId="0" borderId="0" xfId="0" applyFont="1" applyAlignment="1">
      <alignment horizontal="center"/>
    </xf>
    <xf numFmtId="2" fontId="2" fillId="0" borderId="3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vertical="center" wrapText="1"/>
    </xf>
    <xf numFmtId="2" fontId="2" fillId="0" borderId="6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64" fontId="2" fillId="0" borderId="7" xfId="1" applyFont="1" applyFill="1" applyBorder="1" applyAlignment="1" applyProtection="1">
      <alignment horizontal="right"/>
    </xf>
    <xf numFmtId="3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43" fontId="2" fillId="0" borderId="0" xfId="0" applyNumberFormat="1" applyFont="1"/>
    <xf numFmtId="164" fontId="2" fillId="0" borderId="0" xfId="0" applyNumberFormat="1" applyFont="1"/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 indent="1"/>
    </xf>
    <xf numFmtId="164" fontId="5" fillId="0" borderId="7" xfId="1" applyFont="1" applyFill="1" applyBorder="1" applyAlignment="1" applyProtection="1">
      <alignment horizontal="right"/>
    </xf>
    <xf numFmtId="0" fontId="2" fillId="0" borderId="7" xfId="0" applyFont="1" applyBorder="1"/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164" fontId="2" fillId="0" borderId="7" xfId="1" applyFont="1" applyFill="1" applyBorder="1" applyAlignment="1" applyProtection="1">
      <alignment horizontal="right" vertical="center" wrapText="1"/>
    </xf>
    <xf numFmtId="0" fontId="2" fillId="0" borderId="7" xfId="0" applyFont="1" applyBorder="1" applyAlignment="1">
      <alignment vertical="center"/>
    </xf>
    <xf numFmtId="0" fontId="5" fillId="0" borderId="4" xfId="0" applyFont="1" applyBorder="1" applyAlignment="1">
      <alignment horizontal="left" indent="1"/>
    </xf>
    <xf numFmtId="164" fontId="7" fillId="0" borderId="7" xfId="1" applyFont="1" applyFill="1" applyBorder="1" applyAlignment="1" applyProtection="1">
      <alignment horizontal="right"/>
    </xf>
    <xf numFmtId="0" fontId="2" fillId="0" borderId="4" xfId="0" applyFont="1" applyBorder="1" applyAlignment="1">
      <alignment horizontal="left" indent="3"/>
    </xf>
    <xf numFmtId="164" fontId="2" fillId="2" borderId="7" xfId="1" applyFont="1" applyFill="1" applyBorder="1" applyAlignment="1" applyProtection="1">
      <alignment horizontal="right"/>
    </xf>
    <xf numFmtId="164" fontId="8" fillId="0" borderId="7" xfId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164" fontId="2" fillId="0" borderId="0" xfId="1" applyFont="1" applyFill="1" applyBorder="1"/>
    <xf numFmtId="164" fontId="2" fillId="0" borderId="0" xfId="1" applyFont="1"/>
    <xf numFmtId="0" fontId="5" fillId="0" borderId="0" xfId="0" applyFont="1" applyAlignment="1">
      <alignment horizontal="center"/>
    </xf>
    <xf numFmtId="0" fontId="5" fillId="0" borderId="0" xfId="0" applyFont="1"/>
    <xf numFmtId="4" fontId="2" fillId="0" borderId="0" xfId="0" applyNumberFormat="1" applyFont="1" applyAlignment="1" applyProtection="1">
      <alignment vertical="center" wrapText="1"/>
      <protection hidden="1"/>
    </xf>
    <xf numFmtId="0" fontId="2" fillId="0" borderId="0" xfId="0" applyFont="1" applyProtection="1">
      <protection hidden="1"/>
    </xf>
    <xf numFmtId="4" fontId="2" fillId="0" borderId="0" xfId="0" applyNumberFormat="1" applyFont="1" applyAlignment="1" applyProtection="1">
      <alignment horizontal="right"/>
      <protection hidden="1"/>
    </xf>
    <xf numFmtId="0" fontId="2" fillId="0" borderId="0" xfId="0" applyFont="1" applyAlignment="1">
      <alignment horizontal="left" indent="7"/>
    </xf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4" fontId="2" fillId="0" borderId="7" xfId="0" applyNumberFormat="1" applyFont="1" applyBorder="1" applyAlignment="1" applyProtection="1">
      <alignment horizontal="center" vertical="center"/>
      <protection hidden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5" fillId="0" borderId="4" xfId="0" applyFont="1" applyBorder="1" applyAlignment="1" applyProtection="1">
      <alignment horizontal="left"/>
      <protection hidden="1"/>
    </xf>
    <xf numFmtId="164" fontId="5" fillId="0" borderId="7" xfId="1" applyFont="1" applyFill="1" applyBorder="1"/>
    <xf numFmtId="0" fontId="5" fillId="0" borderId="7" xfId="0" applyFont="1" applyBorder="1" applyAlignment="1" applyProtection="1">
      <alignment horizontal="left"/>
      <protection hidden="1"/>
    </xf>
    <xf numFmtId="164" fontId="5" fillId="0" borderId="7" xfId="1" applyFont="1" applyFill="1" applyBorder="1" applyAlignment="1" applyProtection="1">
      <alignment horizontal="left"/>
      <protection hidden="1"/>
    </xf>
    <xf numFmtId="164" fontId="2" fillId="0" borderId="7" xfId="1" applyFont="1" applyBorder="1" applyAlignment="1">
      <alignment horizontal="left"/>
    </xf>
    <xf numFmtId="164" fontId="2" fillId="0" borderId="7" xfId="1" applyFont="1" applyFill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 applyProtection="1">
      <alignment horizontal="left"/>
      <protection hidden="1"/>
    </xf>
    <xf numFmtId="164" fontId="2" fillId="0" borderId="7" xfId="1" applyFont="1" applyFill="1" applyBorder="1" applyAlignment="1" applyProtection="1">
      <alignment horizontal="left"/>
      <protection hidden="1"/>
    </xf>
    <xf numFmtId="0" fontId="2" fillId="0" borderId="9" xfId="0" applyFont="1" applyBorder="1" applyAlignment="1" applyProtection="1">
      <alignment horizontal="left"/>
      <protection hidden="1"/>
    </xf>
    <xf numFmtId="164" fontId="2" fillId="0" borderId="7" xfId="1" applyFont="1" applyBorder="1" applyAlignment="1" applyProtection="1">
      <alignment horizontal="left"/>
      <protection hidden="1"/>
    </xf>
    <xf numFmtId="164" fontId="2" fillId="0" borderId="7" xfId="1" applyFont="1" applyFill="1" applyBorder="1" applyAlignment="1" applyProtection="1">
      <alignment horizontal="left" indent="2"/>
      <protection hidden="1"/>
    </xf>
    <xf numFmtId="0" fontId="2" fillId="0" borderId="4" xfId="0" applyFont="1" applyBorder="1" applyProtection="1">
      <protection hidden="1"/>
    </xf>
    <xf numFmtId="164" fontId="2" fillId="0" borderId="4" xfId="1" applyFont="1" applyBorder="1" applyProtection="1">
      <protection hidden="1"/>
    </xf>
    <xf numFmtId="164" fontId="2" fillId="0" borderId="4" xfId="1" applyFont="1" applyBorder="1" applyAlignment="1" applyProtection="1">
      <alignment horizontal="left"/>
      <protection hidden="1"/>
    </xf>
    <xf numFmtId="164" fontId="2" fillId="0" borderId="4" xfId="1" applyFont="1" applyFill="1" applyBorder="1" applyAlignment="1" applyProtection="1">
      <protection hidden="1"/>
    </xf>
    <xf numFmtId="164" fontId="2" fillId="0" borderId="4" xfId="1" applyFont="1" applyFill="1" applyBorder="1" applyAlignment="1" applyProtection="1">
      <alignment horizontal="left"/>
      <protection hidden="1"/>
    </xf>
    <xf numFmtId="164" fontId="2" fillId="0" borderId="4" xfId="1" applyFont="1" applyFill="1" applyBorder="1" applyAlignment="1" applyProtection="1">
      <alignment horizontal="right"/>
      <protection hidden="1"/>
    </xf>
    <xf numFmtId="164" fontId="5" fillId="0" borderId="7" xfId="1" applyFont="1" applyFill="1" applyBorder="1" applyAlignment="1" applyProtection="1">
      <alignment horizontal="left" indent="1"/>
      <protection hidden="1"/>
    </xf>
    <xf numFmtId="0" fontId="5" fillId="0" borderId="4" xfId="0" applyFont="1" applyBorder="1" applyAlignment="1" applyProtection="1">
      <alignment wrapText="1"/>
      <protection hidden="1"/>
    </xf>
    <xf numFmtId="164" fontId="5" fillId="0" borderId="4" xfId="1" applyFont="1" applyFill="1" applyBorder="1" applyAlignment="1" applyProtection="1">
      <alignment horizontal="right" wrapText="1"/>
      <protection hidden="1"/>
    </xf>
    <xf numFmtId="164" fontId="2" fillId="0" borderId="7" xfId="1" applyFont="1" applyFill="1" applyBorder="1" applyAlignment="1" applyProtection="1">
      <alignment horizontal="left" indent="1"/>
      <protection hidden="1"/>
    </xf>
    <xf numFmtId="164" fontId="5" fillId="0" borderId="4" xfId="1" applyFont="1" applyFill="1" applyBorder="1" applyAlignment="1" applyProtection="1">
      <alignment horizontal="right"/>
      <protection hidden="1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9" fillId="0" borderId="7" xfId="0" applyFont="1" applyBorder="1" applyAlignment="1" applyProtection="1">
      <alignment horizontal="left"/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 applyProtection="1">
      <alignment horizontal="left" indent="8"/>
      <protection hidden="1"/>
    </xf>
    <xf numFmtId="0" fontId="10" fillId="0" borderId="0" xfId="0" applyFont="1"/>
    <xf numFmtId="0" fontId="10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4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12" fillId="0" borderId="1" xfId="0" applyFont="1" applyBorder="1" applyAlignment="1">
      <alignment horizontal="left"/>
    </xf>
    <xf numFmtId="0" fontId="12" fillId="0" borderId="0" xfId="0" applyFont="1" applyAlignment="1">
      <alignment horizontal="right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164" fontId="15" fillId="0" borderId="7" xfId="1" applyFont="1" applyFill="1" applyBorder="1" applyAlignment="1">
      <alignment horizontal="right" vertical="center" wrapText="1"/>
    </xf>
    <xf numFmtId="164" fontId="16" fillId="0" borderId="0" xfId="1" applyFont="1"/>
    <xf numFmtId="0" fontId="13" fillId="0" borderId="7" xfId="0" applyFont="1" applyBorder="1" applyAlignment="1">
      <alignment vertical="top" wrapText="1"/>
    </xf>
    <xf numFmtId="43" fontId="10" fillId="0" borderId="0" xfId="0" applyNumberFormat="1" applyFont="1"/>
    <xf numFmtId="164" fontId="17" fillId="0" borderId="0" xfId="1" applyFont="1" applyFill="1" applyBorder="1"/>
    <xf numFmtId="164" fontId="17" fillId="0" borderId="0" xfId="1" applyFont="1" applyAlignment="1">
      <alignment horizontal="right"/>
    </xf>
    <xf numFmtId="43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7" xfId="0" applyFont="1" applyBorder="1" applyAlignment="1">
      <alignment vertical="center" wrapText="1"/>
    </xf>
    <xf numFmtId="164" fontId="10" fillId="0" borderId="0" xfId="1" applyFont="1" applyAlignment="1">
      <alignment vertical="center"/>
    </xf>
    <xf numFmtId="164" fontId="18" fillId="0" borderId="7" xfId="1" applyFont="1" applyFill="1" applyBorder="1" applyAlignment="1">
      <alignment horizontal="right" vertical="center" wrapText="1"/>
    </xf>
    <xf numFmtId="164" fontId="10" fillId="0" borderId="0" xfId="1" applyFont="1"/>
    <xf numFmtId="164" fontId="10" fillId="0" borderId="0" xfId="1" applyFont="1" applyFill="1"/>
    <xf numFmtId="0" fontId="10" fillId="0" borderId="0" xfId="0" applyFont="1" applyAlignment="1">
      <alignment horizontal="left"/>
    </xf>
    <xf numFmtId="0" fontId="12" fillId="0" borderId="0" xfId="0" applyFont="1"/>
    <xf numFmtId="165" fontId="10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19" fillId="0" borderId="0" xfId="0" applyFont="1"/>
    <xf numFmtId="164" fontId="19" fillId="0" borderId="0" xfId="1" applyFont="1" applyFill="1"/>
    <xf numFmtId="164" fontId="20" fillId="0" borderId="7" xfId="1" applyFont="1" applyFill="1" applyBorder="1"/>
    <xf numFmtId="164" fontId="20" fillId="0" borderId="0" xfId="1" applyFont="1" applyFill="1" applyBorder="1"/>
    <xf numFmtId="0" fontId="2" fillId="0" borderId="3" xfId="0" applyFont="1" applyBorder="1" applyAlignment="1">
      <alignment horizontal="center"/>
    </xf>
    <xf numFmtId="164" fontId="2" fillId="0" borderId="7" xfId="1" applyFont="1" applyFill="1" applyBorder="1"/>
    <xf numFmtId="43" fontId="4" fillId="0" borderId="0" xfId="0" applyNumberFormat="1" applyFont="1"/>
    <xf numFmtId="164" fontId="4" fillId="0" borderId="0" xfId="1" applyFont="1" applyFill="1"/>
    <xf numFmtId="0" fontId="2" fillId="0" borderId="10" xfId="0" applyFont="1" applyBorder="1" applyAlignment="1">
      <alignment horizontal="center"/>
    </xf>
    <xf numFmtId="164" fontId="2" fillId="0" borderId="7" xfId="1" applyFont="1" applyBorder="1"/>
    <xf numFmtId="0" fontId="2" fillId="0" borderId="6" xfId="0" applyFont="1" applyBorder="1" applyAlignment="1">
      <alignment horizontal="center"/>
    </xf>
    <xf numFmtId="164" fontId="21" fillId="0" borderId="7" xfId="1" applyFont="1" applyFill="1" applyBorder="1"/>
    <xf numFmtId="164" fontId="21" fillId="0" borderId="0" xfId="1" applyFont="1" applyFill="1" applyBorder="1"/>
    <xf numFmtId="164" fontId="5" fillId="0" borderId="0" xfId="1" applyFont="1" applyFill="1" applyBorder="1"/>
    <xf numFmtId="0" fontId="2" fillId="0" borderId="4" xfId="0" applyFont="1" applyBorder="1"/>
    <xf numFmtId="0" fontId="5" fillId="0" borderId="4" xfId="0" applyFont="1" applyBorder="1"/>
    <xf numFmtId="164" fontId="21" fillId="0" borderId="3" xfId="1" applyFont="1" applyFill="1" applyBorder="1"/>
    <xf numFmtId="0" fontId="22" fillId="0" borderId="0" xfId="0" applyFont="1"/>
    <xf numFmtId="0" fontId="2" fillId="0" borderId="7" xfId="0" applyFont="1" applyBorder="1" applyAlignment="1">
      <alignment horizontal="center"/>
    </xf>
    <xf numFmtId="164" fontId="2" fillId="0" borderId="0" xfId="1" applyFont="1" applyFill="1"/>
  </cellXfs>
  <cellStyles count="6">
    <cellStyle name="Comma" xfId="1" builtinId="3"/>
    <cellStyle name="Comma 5" xfId="3"/>
    <cellStyle name="Normal" xfId="0" builtinId="0"/>
    <cellStyle name="Normal 2 3" xfId="2"/>
    <cellStyle name="Normal 7" xfId="4"/>
    <cellStyle name="Normal 8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9;&#1057;%20&#1061;&#1061;&#1050;%20&#1053;&#1103;-&#1073;&#1086;%202025.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J (2)"/>
      <sheetName val="nuur"/>
      <sheetName val="Ба"/>
      <sheetName val="ОТ"/>
      <sheetName val="ӨӨТ"/>
      <sheetName val="МГТ"/>
      <sheetName val="Мөнгөн гүйлгээ"/>
      <sheetName val="АВЛАГА ӨГЛӨГ"/>
      <sheetName val="ДҮ"/>
      <sheetName val="Ав.Өг"/>
      <sheetName val="УХХО"/>
      <sheetName val="ХННХ"/>
      <sheetName val="НӨАТ өг.ав"/>
      <sheetName val="НӨАТ тайлан"/>
      <sheetName val="mta"/>
      <sheetName val="mta ТОД"/>
      <sheetName val="Balance"/>
      <sheetName val="Sheet1"/>
      <sheetName val="CaJ"/>
      <sheetName val="ЗӨРҮҮ ТАЙЛАН"/>
      <sheetName val="ТТ11"/>
      <sheetName val="GeJ"/>
      <sheetName val="ГҮЙЛГЭЭНИЙ ТАЙЛАН"/>
      <sheetName val="FA"/>
      <sheetName val="ДНТ"/>
      <sheetName val="Харилцагч"/>
      <sheetName val="Цалин"/>
      <sheetName val="Т1"/>
      <sheetName val="Т2"/>
      <sheetName val="Т3"/>
      <sheetName val="Т4"/>
      <sheetName val="Т5"/>
      <sheetName val="Т6"/>
      <sheetName val="Т7"/>
      <sheetName val="Т8"/>
      <sheetName val="Т9"/>
      <sheetName val="Т10"/>
      <sheetName val="Т11"/>
      <sheetName val="Т12"/>
      <sheetName val="Т13"/>
      <sheetName val="1103"/>
      <sheetName val="1105"/>
      <sheetName val="1150"/>
      <sheetName val="1151"/>
      <sheetName val="1152"/>
      <sheetName val="1153"/>
      <sheetName val="Ц.Гүйл"/>
      <sheetName val="НД4"/>
      <sheetName val="НД4.1"/>
    </sheetNames>
    <sheetDataSet>
      <sheetData sheetId="0"/>
      <sheetData sheetId="1">
        <row r="39">
          <cell r="S39" t="str">
            <v>Захирал                                           ____________________  /Ц.Хүдэрмөнх/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63">
          <cell r="J63">
            <v>239024000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11"/>
  <sheetViews>
    <sheetView workbookViewId="0">
      <selection activeCell="E22" sqref="E22"/>
    </sheetView>
  </sheetViews>
  <sheetFormatPr defaultColWidth="9.140625" defaultRowHeight="10.5"/>
  <cols>
    <col min="1" max="1" width="5.28515625" style="2" customWidth="1"/>
    <col min="2" max="2" width="7.140625" style="2" customWidth="1"/>
    <col min="3" max="3" width="40.85546875" style="2" customWidth="1"/>
    <col min="4" max="4" width="20.28515625" style="2" customWidth="1"/>
    <col min="5" max="5" width="20.7109375" style="2" customWidth="1"/>
    <col min="6" max="6" width="3.5703125" style="2" customWidth="1"/>
    <col min="7" max="7" width="14.85546875" style="2" hidden="1" customWidth="1"/>
    <col min="8" max="8" width="13.28515625" style="2" hidden="1" customWidth="1"/>
    <col min="9" max="9" width="10.7109375" style="2" hidden="1" customWidth="1"/>
    <col min="10" max="10" width="21.7109375" style="2" hidden="1" customWidth="1"/>
    <col min="11" max="11" width="15.28515625" style="2" hidden="1" customWidth="1"/>
    <col min="12" max="16384" width="9.140625" style="2"/>
  </cols>
  <sheetData>
    <row r="1" spans="2:7" ht="12.75" customHeight="1">
      <c r="B1" s="1"/>
      <c r="D1" s="3"/>
      <c r="E1" s="4"/>
    </row>
    <row r="2" spans="2:7" ht="15">
      <c r="B2" s="5" t="s">
        <v>0</v>
      </c>
      <c r="C2" s="5"/>
      <c r="D2" s="5"/>
      <c r="E2" s="6"/>
    </row>
    <row r="3" spans="2:7">
      <c r="B3" s="1"/>
      <c r="D3" s="3"/>
      <c r="E3" s="3"/>
    </row>
    <row r="4" spans="2:7" ht="12.75">
      <c r="B4" s="7" t="s">
        <v>1</v>
      </c>
      <c r="C4" s="8"/>
      <c r="D4" s="9" t="s">
        <v>2</v>
      </c>
      <c r="E4" s="10" t="s">
        <v>3</v>
      </c>
    </row>
    <row r="5" spans="2:7">
      <c r="B5" s="11" t="s">
        <v>4</v>
      </c>
      <c r="C5" s="11"/>
      <c r="D5" s="3"/>
      <c r="E5" s="3"/>
    </row>
    <row r="6" spans="2:7" ht="7.5" customHeight="1">
      <c r="B6" s="1"/>
      <c r="D6" s="3"/>
      <c r="E6" s="3"/>
    </row>
    <row r="7" spans="2:7">
      <c r="B7" s="1"/>
      <c r="D7" s="3"/>
      <c r="E7" s="12" t="s">
        <v>5</v>
      </c>
    </row>
    <row r="8" spans="2:7" ht="13.5" customHeight="1">
      <c r="B8" s="13" t="s">
        <v>6</v>
      </c>
      <c r="C8" s="13" t="s">
        <v>7</v>
      </c>
      <c r="D8" s="14" t="s">
        <v>8</v>
      </c>
      <c r="E8" s="15"/>
    </row>
    <row r="9" spans="2:7" ht="10.5" customHeight="1">
      <c r="B9" s="16"/>
      <c r="C9" s="16"/>
      <c r="D9" s="17" t="s">
        <v>9</v>
      </c>
      <c r="E9" s="17" t="s">
        <v>10</v>
      </c>
    </row>
    <row r="10" spans="2:7" ht="10.5" customHeight="1">
      <c r="B10" s="18">
        <v>1</v>
      </c>
      <c r="C10" s="19" t="s">
        <v>11</v>
      </c>
      <c r="D10" s="20"/>
      <c r="E10" s="21">
        <v>2</v>
      </c>
    </row>
    <row r="11" spans="2:7" ht="10.5" customHeight="1">
      <c r="B11" s="22">
        <v>1.1000000000000001</v>
      </c>
      <c r="C11" s="23" t="s">
        <v>12</v>
      </c>
      <c r="D11" s="20"/>
      <c r="E11" s="20"/>
    </row>
    <row r="12" spans="2:7" ht="10.5" customHeight="1">
      <c r="B12" s="22" t="s">
        <v>13</v>
      </c>
      <c r="C12" s="23" t="s">
        <v>14</v>
      </c>
      <c r="D12" s="20">
        <v>862018.73250004812</v>
      </c>
      <c r="E12" s="20">
        <v>2066600.5525000484</v>
      </c>
      <c r="F12" s="24"/>
      <c r="G12" s="25"/>
    </row>
    <row r="13" spans="2:7" ht="10.5" customHeight="1">
      <c r="B13" s="22" t="s">
        <v>15</v>
      </c>
      <c r="C13" s="23" t="s">
        <v>16</v>
      </c>
      <c r="D13" s="20">
        <v>6.4074993133544922E-7</v>
      </c>
      <c r="E13" s="20">
        <v>6.4074993133544922E-7</v>
      </c>
      <c r="F13" s="24"/>
      <c r="G13" s="25"/>
    </row>
    <row r="14" spans="2:7" ht="10.5" customHeight="1">
      <c r="B14" s="22" t="s">
        <v>17</v>
      </c>
      <c r="C14" s="23" t="s">
        <v>18</v>
      </c>
      <c r="D14" s="20">
        <v>0</v>
      </c>
      <c r="E14" s="20">
        <v>-9.1291125863790512E-4</v>
      </c>
      <c r="F14" s="24"/>
      <c r="G14" s="25"/>
    </row>
    <row r="15" spans="2:7" ht="10.5" customHeight="1">
      <c r="B15" s="22" t="s">
        <v>19</v>
      </c>
      <c r="C15" s="23" t="s">
        <v>20</v>
      </c>
      <c r="D15" s="20">
        <v>2975000</v>
      </c>
      <c r="E15" s="20">
        <v>775020</v>
      </c>
      <c r="F15" s="24"/>
      <c r="G15" s="25"/>
    </row>
    <row r="16" spans="2:7" ht="10.5" customHeight="1">
      <c r="B16" s="22" t="s">
        <v>21</v>
      </c>
      <c r="C16" s="23" t="s">
        <v>22</v>
      </c>
      <c r="D16" s="20">
        <v>0</v>
      </c>
      <c r="E16" s="20">
        <v>0</v>
      </c>
      <c r="F16" s="24"/>
      <c r="G16" s="25"/>
    </row>
    <row r="17" spans="2:7" ht="10.5" customHeight="1">
      <c r="B17" s="22" t="s">
        <v>23</v>
      </c>
      <c r="C17" s="23" t="s">
        <v>24</v>
      </c>
      <c r="D17" s="20">
        <v>699514785.40999997</v>
      </c>
      <c r="E17" s="20">
        <v>875239785.40999997</v>
      </c>
      <c r="F17" s="24"/>
      <c r="G17" s="25"/>
    </row>
    <row r="18" spans="2:7" ht="10.5" customHeight="1">
      <c r="B18" s="22" t="s">
        <v>25</v>
      </c>
      <c r="C18" s="23" t="s">
        <v>26</v>
      </c>
      <c r="D18" s="20">
        <v>4100000</v>
      </c>
      <c r="E18" s="20">
        <v>4100000</v>
      </c>
      <c r="F18" s="24"/>
      <c r="G18" s="25"/>
    </row>
    <row r="19" spans="2:7" ht="10.5" customHeight="1">
      <c r="B19" s="22" t="s">
        <v>27</v>
      </c>
      <c r="C19" s="23" t="s">
        <v>28</v>
      </c>
      <c r="D19" s="20">
        <v>0</v>
      </c>
      <c r="E19" s="20">
        <v>0</v>
      </c>
      <c r="F19" s="24"/>
      <c r="G19" s="25"/>
    </row>
    <row r="20" spans="2:7" ht="10.5" customHeight="1">
      <c r="B20" s="22" t="s">
        <v>29</v>
      </c>
      <c r="C20" s="26" t="s">
        <v>30</v>
      </c>
      <c r="D20" s="20">
        <v>0</v>
      </c>
      <c r="E20" s="20">
        <v>0</v>
      </c>
      <c r="F20" s="24"/>
      <c r="G20" s="25"/>
    </row>
    <row r="21" spans="2:7" ht="10.5" customHeight="1">
      <c r="B21" s="22" t="s">
        <v>31</v>
      </c>
      <c r="C21" s="27"/>
      <c r="D21" s="20">
        <v>0</v>
      </c>
      <c r="E21" s="20">
        <v>0</v>
      </c>
      <c r="F21" s="24"/>
      <c r="G21" s="25"/>
    </row>
    <row r="22" spans="2:7" ht="10.5" customHeight="1">
      <c r="B22" s="18" t="s">
        <v>32</v>
      </c>
      <c r="C22" s="19" t="s">
        <v>33</v>
      </c>
      <c r="D22" s="28">
        <v>707451804.14158773</v>
      </c>
      <c r="E22" s="28">
        <v>882181405.96158779</v>
      </c>
      <c r="F22" s="24"/>
      <c r="G22" s="25"/>
    </row>
    <row r="23" spans="2:7" ht="10.5" customHeight="1">
      <c r="B23" s="18">
        <v>1.2</v>
      </c>
      <c r="C23" s="19" t="s">
        <v>34</v>
      </c>
      <c r="D23" s="20">
        <v>0</v>
      </c>
      <c r="E23" s="20">
        <v>0</v>
      </c>
      <c r="F23" s="24"/>
      <c r="G23" s="25"/>
    </row>
    <row r="24" spans="2:7" ht="10.5" customHeight="1">
      <c r="B24" s="22" t="s">
        <v>35</v>
      </c>
      <c r="C24" s="23" t="s">
        <v>36</v>
      </c>
      <c r="D24" s="20">
        <v>2041993.0260227285</v>
      </c>
      <c r="E24" s="20">
        <v>2041993.0260227285</v>
      </c>
      <c r="F24" s="24"/>
      <c r="G24" s="25"/>
    </row>
    <row r="25" spans="2:7" ht="10.5" customHeight="1">
      <c r="B25" s="22" t="s">
        <v>37</v>
      </c>
      <c r="C25" s="23" t="s">
        <v>38</v>
      </c>
      <c r="D25" s="20">
        <v>1528455912.0899999</v>
      </c>
      <c r="E25" s="20">
        <v>1528455912.0899999</v>
      </c>
      <c r="F25" s="24"/>
      <c r="G25" s="25"/>
    </row>
    <row r="26" spans="2:7" ht="10.5" customHeight="1">
      <c r="B26" s="22" t="s">
        <v>39</v>
      </c>
      <c r="C26" s="23" t="s">
        <v>40</v>
      </c>
      <c r="D26" s="20">
        <v>0</v>
      </c>
      <c r="E26" s="20">
        <v>0</v>
      </c>
      <c r="F26" s="24"/>
      <c r="G26" s="25"/>
    </row>
    <row r="27" spans="2:7" ht="10.5" customHeight="1">
      <c r="B27" s="22" t="s">
        <v>41</v>
      </c>
      <c r="C27" s="23" t="s">
        <v>42</v>
      </c>
      <c r="D27" s="20">
        <v>2799054745.5</v>
      </c>
      <c r="E27" s="20">
        <v>2799054745.5</v>
      </c>
      <c r="F27" s="24"/>
      <c r="G27" s="25"/>
    </row>
    <row r="28" spans="2:7" ht="10.5" customHeight="1">
      <c r="B28" s="22" t="s">
        <v>43</v>
      </c>
      <c r="C28" s="23" t="s">
        <v>44</v>
      </c>
      <c r="D28" s="20">
        <v>0</v>
      </c>
      <c r="E28" s="20">
        <v>0</v>
      </c>
      <c r="F28" s="24"/>
      <c r="G28" s="25"/>
    </row>
    <row r="29" spans="2:7" ht="10.5" customHeight="1">
      <c r="B29" s="22" t="s">
        <v>45</v>
      </c>
      <c r="C29" s="23" t="s">
        <v>46</v>
      </c>
      <c r="D29" s="20"/>
      <c r="E29" s="29"/>
      <c r="F29" s="24"/>
      <c r="G29" s="25"/>
    </row>
    <row r="30" spans="2:7" ht="10.5" customHeight="1">
      <c r="B30" s="22" t="s">
        <v>47</v>
      </c>
      <c r="C30" s="23" t="s">
        <v>48</v>
      </c>
      <c r="D30" s="20">
        <v>0</v>
      </c>
      <c r="E30" s="20">
        <v>0</v>
      </c>
      <c r="F30" s="24"/>
      <c r="G30" s="25"/>
    </row>
    <row r="31" spans="2:7" ht="10.5" customHeight="1">
      <c r="B31" s="22" t="s">
        <v>49</v>
      </c>
      <c r="C31" s="23" t="s">
        <v>50</v>
      </c>
      <c r="D31" s="20">
        <v>0</v>
      </c>
      <c r="E31" s="20">
        <v>0</v>
      </c>
      <c r="F31" s="24"/>
      <c r="G31" s="25"/>
    </row>
    <row r="32" spans="2:7" ht="10.5" customHeight="1">
      <c r="B32" s="22" t="s">
        <v>51</v>
      </c>
      <c r="C32" s="27"/>
      <c r="D32" s="20">
        <v>0</v>
      </c>
      <c r="E32" s="20">
        <v>0</v>
      </c>
      <c r="F32" s="24"/>
      <c r="G32" s="25"/>
    </row>
    <row r="33" spans="2:7" ht="10.5" customHeight="1">
      <c r="B33" s="18" t="s">
        <v>52</v>
      </c>
      <c r="C33" s="19" t="s">
        <v>53</v>
      </c>
      <c r="D33" s="28">
        <v>4329552650.6160221</v>
      </c>
      <c r="E33" s="28">
        <v>4329552650.6160221</v>
      </c>
      <c r="F33" s="24"/>
      <c r="G33" s="25"/>
    </row>
    <row r="34" spans="2:7" ht="10.5" customHeight="1">
      <c r="B34" s="18">
        <v>1.3</v>
      </c>
      <c r="C34" s="19" t="s">
        <v>54</v>
      </c>
      <c r="D34" s="28">
        <v>5037004454.7576103</v>
      </c>
      <c r="E34" s="28">
        <v>5211734056.57761</v>
      </c>
      <c r="F34" s="24"/>
      <c r="G34" s="25"/>
    </row>
    <row r="35" spans="2:7" ht="10.5" customHeight="1">
      <c r="B35" s="30">
        <v>2</v>
      </c>
      <c r="C35" s="31" t="s">
        <v>55</v>
      </c>
      <c r="D35" s="32">
        <v>0</v>
      </c>
      <c r="E35" s="20">
        <v>0</v>
      </c>
      <c r="F35" s="24"/>
    </row>
    <row r="36" spans="2:7" ht="10.5" customHeight="1">
      <c r="B36" s="30">
        <v>2.1</v>
      </c>
      <c r="C36" s="31" t="s">
        <v>56</v>
      </c>
      <c r="D36" s="32">
        <v>0</v>
      </c>
      <c r="E36" s="20">
        <v>0</v>
      </c>
      <c r="F36" s="24"/>
    </row>
    <row r="37" spans="2:7" ht="10.5" customHeight="1">
      <c r="B37" s="18" t="s">
        <v>57</v>
      </c>
      <c r="C37" s="19" t="s">
        <v>58</v>
      </c>
      <c r="D37" s="32">
        <v>0</v>
      </c>
      <c r="E37" s="20">
        <v>0</v>
      </c>
      <c r="F37" s="24"/>
    </row>
    <row r="38" spans="2:7" ht="10.5" customHeight="1">
      <c r="B38" s="22" t="s">
        <v>59</v>
      </c>
      <c r="C38" s="23" t="s">
        <v>60</v>
      </c>
      <c r="D38" s="20">
        <v>0</v>
      </c>
      <c r="E38" s="20">
        <v>0</v>
      </c>
      <c r="F38" s="24"/>
    </row>
    <row r="39" spans="2:7" ht="10.5" customHeight="1">
      <c r="B39" s="22" t="s">
        <v>61</v>
      </c>
      <c r="C39" s="23" t="s">
        <v>62</v>
      </c>
      <c r="D39" s="20">
        <v>0</v>
      </c>
      <c r="E39" s="20">
        <v>0</v>
      </c>
      <c r="F39" s="24"/>
    </row>
    <row r="40" spans="2:7" ht="10.5" customHeight="1">
      <c r="B40" s="22" t="s">
        <v>63</v>
      </c>
      <c r="C40" s="22" t="s">
        <v>64</v>
      </c>
      <c r="D40" s="20">
        <v>132096530.49334846</v>
      </c>
      <c r="E40" s="20">
        <v>154068735.11975208</v>
      </c>
      <c r="F40" s="24"/>
    </row>
    <row r="41" spans="2:7" ht="10.15" customHeight="1">
      <c r="B41" s="22" t="s">
        <v>65</v>
      </c>
      <c r="C41" s="23" t="s">
        <v>66</v>
      </c>
      <c r="D41" s="20">
        <v>116692005.45</v>
      </c>
      <c r="E41" s="20">
        <v>154180005.44999999</v>
      </c>
      <c r="F41" s="24"/>
    </row>
    <row r="42" spans="2:7" ht="10.5" customHeight="1">
      <c r="B42" s="22" t="s">
        <v>67</v>
      </c>
      <c r="C42" s="23" t="s">
        <v>68</v>
      </c>
      <c r="D42" s="20">
        <v>0</v>
      </c>
      <c r="E42" s="20">
        <v>0</v>
      </c>
      <c r="F42" s="24"/>
    </row>
    <row r="43" spans="2:7" ht="10.5" customHeight="1">
      <c r="B43" s="22" t="s">
        <v>69</v>
      </c>
      <c r="C43" s="23" t="s">
        <v>70</v>
      </c>
      <c r="D43" s="20">
        <v>0</v>
      </c>
      <c r="E43" s="20">
        <v>0</v>
      </c>
      <c r="F43" s="24"/>
    </row>
    <row r="44" spans="2:7" ht="10.5" customHeight="1">
      <c r="B44" s="22" t="s">
        <v>71</v>
      </c>
      <c r="C44" s="23" t="s">
        <v>72</v>
      </c>
      <c r="D44" s="20">
        <v>0</v>
      </c>
      <c r="E44" s="20">
        <v>0</v>
      </c>
      <c r="F44" s="24"/>
    </row>
    <row r="45" spans="2:7" ht="10.5" customHeight="1">
      <c r="B45" s="22" t="s">
        <v>73</v>
      </c>
      <c r="C45" s="23" t="s">
        <v>74</v>
      </c>
      <c r="D45" s="20">
        <v>2640000</v>
      </c>
      <c r="E45" s="20">
        <v>3300000</v>
      </c>
      <c r="F45" s="24"/>
    </row>
    <row r="46" spans="2:7" ht="10.5" customHeight="1">
      <c r="B46" s="22" t="s">
        <v>75</v>
      </c>
      <c r="C46" s="23" t="s">
        <v>76</v>
      </c>
      <c r="D46" s="20">
        <v>0</v>
      </c>
      <c r="E46" s="20">
        <v>0</v>
      </c>
      <c r="F46" s="24"/>
    </row>
    <row r="47" spans="2:7" ht="10.5" customHeight="1">
      <c r="B47" s="22" t="s">
        <v>77</v>
      </c>
      <c r="C47" s="23" t="s">
        <v>78</v>
      </c>
      <c r="D47" s="20">
        <v>780254696</v>
      </c>
      <c r="E47" s="20">
        <v>812763267.00999999</v>
      </c>
      <c r="F47" s="24"/>
      <c r="G47" s="24">
        <f>E47-[1]Balance!J63</f>
        <v>573739267.00999999</v>
      </c>
    </row>
    <row r="48" spans="2:7" ht="10.5" customHeight="1">
      <c r="B48" s="33" t="s">
        <v>79</v>
      </c>
      <c r="C48" s="26" t="s">
        <v>80</v>
      </c>
      <c r="D48" s="20">
        <v>0</v>
      </c>
      <c r="E48" s="20">
        <v>0</v>
      </c>
      <c r="F48" s="24"/>
    </row>
    <row r="49" spans="2:11" ht="10.5" customHeight="1">
      <c r="B49" s="22" t="s">
        <v>81</v>
      </c>
      <c r="C49" s="27"/>
      <c r="D49" s="20">
        <v>0</v>
      </c>
      <c r="E49" s="20">
        <v>0</v>
      </c>
      <c r="F49" s="24"/>
    </row>
    <row r="50" spans="2:11" ht="10.5" customHeight="1">
      <c r="B50" s="18" t="s">
        <v>82</v>
      </c>
      <c r="C50" s="19" t="s">
        <v>83</v>
      </c>
      <c r="D50" s="28">
        <v>1031683231.9433484</v>
      </c>
      <c r="E50" s="28">
        <v>1124312007.579752</v>
      </c>
      <c r="F50" s="24"/>
      <c r="G50" s="24"/>
    </row>
    <row r="51" spans="2:11" ht="10.5" customHeight="1">
      <c r="B51" s="18" t="s">
        <v>84</v>
      </c>
      <c r="C51" s="19" t="s">
        <v>85</v>
      </c>
      <c r="D51" s="28"/>
      <c r="E51" s="20"/>
      <c r="F51" s="24"/>
    </row>
    <row r="52" spans="2:11" ht="10.5" customHeight="1">
      <c r="B52" s="22" t="s">
        <v>86</v>
      </c>
      <c r="C52" s="23" t="s">
        <v>87</v>
      </c>
      <c r="D52" s="20">
        <v>0</v>
      </c>
      <c r="E52" s="20">
        <v>0</v>
      </c>
      <c r="F52" s="24"/>
    </row>
    <row r="53" spans="2:11" ht="10.5" customHeight="1">
      <c r="B53" s="22" t="s">
        <v>88</v>
      </c>
      <c r="C53" s="23" t="s">
        <v>89</v>
      </c>
      <c r="D53" s="20">
        <v>0</v>
      </c>
      <c r="E53" s="20">
        <v>0</v>
      </c>
      <c r="F53" s="24"/>
    </row>
    <row r="54" spans="2:11" ht="10.5" customHeight="1">
      <c r="B54" s="22" t="s">
        <v>90</v>
      </c>
      <c r="C54" s="23" t="s">
        <v>91</v>
      </c>
      <c r="D54" s="20">
        <v>0</v>
      </c>
      <c r="E54" s="20">
        <v>0</v>
      </c>
      <c r="F54" s="24"/>
    </row>
    <row r="55" spans="2:11" ht="10.5" customHeight="1">
      <c r="B55" s="22" t="s">
        <v>92</v>
      </c>
      <c r="C55" s="23" t="s">
        <v>93</v>
      </c>
      <c r="D55" s="20">
        <v>0</v>
      </c>
      <c r="E55" s="20">
        <v>0</v>
      </c>
      <c r="F55" s="24"/>
    </row>
    <row r="56" spans="2:11" ht="10.5" customHeight="1">
      <c r="B56" s="22" t="s">
        <v>94</v>
      </c>
      <c r="C56" s="34"/>
      <c r="D56" s="20"/>
      <c r="E56" s="20"/>
      <c r="F56" s="24"/>
    </row>
    <row r="57" spans="2:11" ht="10.5" customHeight="1">
      <c r="B57" s="18" t="s">
        <v>95</v>
      </c>
      <c r="C57" s="19" t="s">
        <v>85</v>
      </c>
      <c r="D57" s="28">
        <v>0</v>
      </c>
      <c r="E57" s="35">
        <v>0</v>
      </c>
      <c r="F57" s="24"/>
    </row>
    <row r="58" spans="2:11" ht="10.5" customHeight="1">
      <c r="B58" s="22">
        <v>2.2000000000000002</v>
      </c>
      <c r="C58" s="19" t="s">
        <v>96</v>
      </c>
      <c r="D58" s="28">
        <v>1031683231.9433484</v>
      </c>
      <c r="E58" s="28">
        <v>1124312007.579752</v>
      </c>
      <c r="F58" s="24"/>
    </row>
    <row r="59" spans="2:11" ht="10.5" customHeight="1">
      <c r="B59" s="22">
        <v>2.2999999999999998</v>
      </c>
      <c r="C59" s="27" t="s">
        <v>97</v>
      </c>
      <c r="D59" s="20">
        <v>0</v>
      </c>
      <c r="E59" s="20">
        <v>0</v>
      </c>
      <c r="F59" s="24"/>
    </row>
    <row r="60" spans="2:11" ht="10.5" customHeight="1">
      <c r="B60" s="22" t="s">
        <v>98</v>
      </c>
      <c r="C60" s="36" t="s">
        <v>99</v>
      </c>
      <c r="D60" s="20">
        <v>0</v>
      </c>
      <c r="E60" s="20">
        <v>0</v>
      </c>
      <c r="F60" s="24"/>
    </row>
    <row r="61" spans="2:11" ht="10.5" customHeight="1">
      <c r="B61" s="22" t="s">
        <v>100</v>
      </c>
      <c r="C61" s="36" t="s">
        <v>101</v>
      </c>
      <c r="D61" s="20">
        <v>3487950208</v>
      </c>
      <c r="E61" s="37">
        <v>1755807240</v>
      </c>
      <c r="F61" s="24"/>
      <c r="G61" s="24">
        <f>D61-E64</f>
        <v>1752747116</v>
      </c>
      <c r="H61" s="24">
        <f>E61-G61</f>
        <v>3060124</v>
      </c>
      <c r="J61" s="38">
        <v>3487950208</v>
      </c>
      <c r="K61" s="25">
        <f>E61</f>
        <v>1755807240</v>
      </c>
    </row>
    <row r="62" spans="2:11" ht="10.5" customHeight="1">
      <c r="B62" s="22" t="s">
        <v>102</v>
      </c>
      <c r="C62" s="27" t="s">
        <v>103</v>
      </c>
      <c r="D62" s="20">
        <v>0</v>
      </c>
      <c r="E62" s="20">
        <v>0</v>
      </c>
      <c r="F62" s="24"/>
    </row>
    <row r="63" spans="2:11" ht="10.5" customHeight="1">
      <c r="B63" s="22" t="s">
        <v>104</v>
      </c>
      <c r="C63" s="27" t="s">
        <v>105</v>
      </c>
      <c r="D63" s="20">
        <v>0</v>
      </c>
      <c r="E63" s="20">
        <v>0</v>
      </c>
      <c r="F63" s="24"/>
    </row>
    <row r="64" spans="2:11" ht="11.25">
      <c r="B64" s="22" t="s">
        <v>106</v>
      </c>
      <c r="C64" s="27" t="s">
        <v>107</v>
      </c>
      <c r="D64" s="20">
        <v>0</v>
      </c>
      <c r="E64" s="37">
        <v>1735203092</v>
      </c>
      <c r="F64" s="24"/>
      <c r="J64" s="38">
        <v>3491010332</v>
      </c>
    </row>
    <row r="65" spans="2:10" ht="10.5" customHeight="1">
      <c r="B65" s="22" t="s">
        <v>108</v>
      </c>
      <c r="C65" s="27" t="s">
        <v>109</v>
      </c>
      <c r="D65" s="20">
        <v>0</v>
      </c>
      <c r="E65" s="20">
        <v>0</v>
      </c>
      <c r="F65" s="24"/>
    </row>
    <row r="66" spans="2:10" ht="10.5" customHeight="1">
      <c r="B66" s="22" t="s">
        <v>110</v>
      </c>
      <c r="C66" s="27" t="s">
        <v>111</v>
      </c>
      <c r="D66" s="20">
        <v>0</v>
      </c>
      <c r="E66" s="20">
        <v>0</v>
      </c>
      <c r="F66" s="24"/>
      <c r="J66" s="24">
        <f>E61-J64</f>
        <v>-1735203092</v>
      </c>
    </row>
    <row r="67" spans="2:10" ht="10.5" customHeight="1">
      <c r="B67" s="22" t="s">
        <v>112</v>
      </c>
      <c r="C67" s="27" t="s">
        <v>113</v>
      </c>
      <c r="D67" s="20">
        <v>0</v>
      </c>
      <c r="E67" s="20">
        <v>0</v>
      </c>
      <c r="F67" s="24"/>
    </row>
    <row r="68" spans="2:10" ht="10.5" customHeight="1">
      <c r="B68" s="22" t="s">
        <v>114</v>
      </c>
      <c r="C68" s="27" t="s">
        <v>115</v>
      </c>
      <c r="D68" s="20">
        <v>517371014.81426293</v>
      </c>
      <c r="E68" s="20">
        <v>596411716.99785936</v>
      </c>
      <c r="F68" s="24"/>
      <c r="G68" s="24">
        <f>E68-D68</f>
        <v>79040702.183596432</v>
      </c>
      <c r="H68" s="24"/>
      <c r="I68" s="24"/>
    </row>
    <row r="69" spans="2:10" ht="10.5" customHeight="1">
      <c r="B69" s="22" t="s">
        <v>116</v>
      </c>
      <c r="C69" s="39"/>
      <c r="D69" s="20">
        <v>0</v>
      </c>
      <c r="E69" s="20">
        <v>0</v>
      </c>
      <c r="F69" s="24"/>
    </row>
    <row r="70" spans="2:10" ht="10.5" customHeight="1">
      <c r="B70" s="18" t="s">
        <v>117</v>
      </c>
      <c r="C70" s="19" t="s">
        <v>118</v>
      </c>
      <c r="D70" s="28">
        <v>4005321222.8142629</v>
      </c>
      <c r="E70" s="28">
        <v>4087422048.9978595</v>
      </c>
      <c r="F70" s="24"/>
      <c r="G70" s="24"/>
    </row>
    <row r="71" spans="2:10" ht="10.5" customHeight="1">
      <c r="B71" s="18">
        <v>2.4</v>
      </c>
      <c r="C71" s="19" t="s">
        <v>119</v>
      </c>
      <c r="D71" s="28">
        <v>5037004454.7576113</v>
      </c>
      <c r="E71" s="28">
        <v>5211734056.5776119</v>
      </c>
      <c r="F71" s="24"/>
      <c r="G71" s="24"/>
    </row>
    <row r="72" spans="2:10" ht="13.35" customHeight="1">
      <c r="B72" s="1"/>
      <c r="C72" s="1"/>
      <c r="D72" s="40">
        <f>D71-D34</f>
        <v>0</v>
      </c>
      <c r="E72" s="40">
        <f>E71-E34</f>
        <v>0</v>
      </c>
      <c r="F72" s="24"/>
      <c r="G72" s="41">
        <v>596411716.99785936</v>
      </c>
    </row>
    <row r="73" spans="2:10" ht="13.35" customHeight="1">
      <c r="B73" s="1"/>
      <c r="C73" s="1" t="str">
        <f>[1]nuur!S39</f>
        <v>Захирал                                           ____________________  /Ц.Хүдэрмөнх/</v>
      </c>
      <c r="D73" s="9"/>
      <c r="E73" s="9"/>
      <c r="F73" s="24"/>
    </row>
    <row r="74" spans="2:10" ht="13.35" customHeight="1">
      <c r="B74" s="1"/>
      <c r="D74" s="9"/>
      <c r="E74" s="9"/>
    </row>
    <row r="75" spans="2:10" ht="13.35" customHeight="1">
      <c r="B75" s="1"/>
      <c r="C75" s="2" t="s">
        <v>120</v>
      </c>
      <c r="D75" s="9"/>
      <c r="E75" s="9"/>
    </row>
    <row r="76" spans="2:10" ht="13.35" customHeight="1"/>
    <row r="77" spans="2:10" ht="13.3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</sheetData>
  <mergeCells count="3">
    <mergeCell ref="B2:D2"/>
    <mergeCell ref="B8:B9"/>
    <mergeCell ref="C8:C9"/>
  </mergeCells>
  <pageMargins left="0.19" right="0.16" top="0.23" bottom="0.27" header="0.17" footer="0.16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53"/>
  <sheetViews>
    <sheetView workbookViewId="0">
      <selection activeCell="D11" sqref="D11:E37"/>
    </sheetView>
  </sheetViews>
  <sheetFormatPr defaultColWidth="9.140625" defaultRowHeight="10.5"/>
  <cols>
    <col min="1" max="1" width="8" style="2" customWidth="1"/>
    <col min="2" max="2" width="6.42578125" style="2" customWidth="1"/>
    <col min="3" max="3" width="46.140625" style="2" customWidth="1"/>
    <col min="4" max="4" width="20.7109375" style="2" customWidth="1"/>
    <col min="5" max="5" width="21.7109375" style="2" bestFit="1" customWidth="1"/>
    <col min="6" max="6" width="13.140625" style="2" hidden="1" customWidth="1"/>
    <col min="7" max="9" width="15.140625" style="2" bestFit="1" customWidth="1"/>
    <col min="10" max="16384" width="9.140625" style="2"/>
  </cols>
  <sheetData>
    <row r="2" spans="2:6">
      <c r="B2" s="42" t="s">
        <v>121</v>
      </c>
      <c r="C2" s="42"/>
      <c r="D2" s="42"/>
      <c r="E2" s="43"/>
    </row>
    <row r="3" spans="2:6" ht="14.25" customHeight="1">
      <c r="E3" s="44"/>
    </row>
    <row r="4" spans="2:6">
      <c r="B4" s="1"/>
      <c r="C4" s="1"/>
      <c r="D4" s="1"/>
      <c r="E4" s="44"/>
    </row>
    <row r="5" spans="2:6">
      <c r="B5" s="2" t="str">
        <f>Ба!B4</f>
        <v>ЭРДЭНЭС СОЛЬЮШИНС ХК</v>
      </c>
      <c r="E5" s="45"/>
    </row>
    <row r="6" spans="2:6">
      <c r="B6" s="2" t="s">
        <v>122</v>
      </c>
      <c r="E6" s="46" t="str">
        <f>Ба!E4</f>
        <v>2025 оны 12 сарын 31 өдөр</v>
      </c>
    </row>
    <row r="7" spans="2:6">
      <c r="B7" s="1"/>
      <c r="C7" s="47"/>
      <c r="D7" s="47"/>
      <c r="E7" s="48" t="s">
        <v>5</v>
      </c>
    </row>
    <row r="8" spans="2:6" ht="12.75" customHeight="1">
      <c r="B8" s="49" t="s">
        <v>6</v>
      </c>
      <c r="C8" s="50" t="s">
        <v>7</v>
      </c>
      <c r="D8" s="51" t="s">
        <v>123</v>
      </c>
      <c r="E8" s="51" t="s">
        <v>123</v>
      </c>
    </row>
    <row r="9" spans="2:6">
      <c r="B9" s="52"/>
      <c r="C9" s="53"/>
      <c r="D9" s="51" t="s">
        <v>124</v>
      </c>
      <c r="E9" s="51" t="s">
        <v>125</v>
      </c>
    </row>
    <row r="10" spans="2:6" ht="14.1" customHeight="1">
      <c r="B10" s="54">
        <v>1</v>
      </c>
      <c r="C10" s="55" t="s">
        <v>126</v>
      </c>
      <c r="D10" s="56"/>
      <c r="E10" s="56"/>
    </row>
    <row r="11" spans="2:6" ht="14.1" customHeight="1">
      <c r="B11" s="54">
        <v>2</v>
      </c>
      <c r="C11" s="55" t="s">
        <v>127</v>
      </c>
      <c r="D11" s="57">
        <v>0</v>
      </c>
      <c r="E11" s="58">
        <v>0</v>
      </c>
    </row>
    <row r="12" spans="2:6" ht="14.1" customHeight="1">
      <c r="B12" s="54">
        <v>3</v>
      </c>
      <c r="C12" s="55" t="s">
        <v>128</v>
      </c>
      <c r="D12" s="56">
        <v>87181818.181818634</v>
      </c>
      <c r="E12" s="56">
        <v>91963636.36363636</v>
      </c>
      <c r="F12" s="25">
        <f>ROUND(E12,2)</f>
        <v>91963636.359999999</v>
      </c>
    </row>
    <row r="13" spans="2:6" ht="14.1" customHeight="1">
      <c r="B13" s="54">
        <v>4</v>
      </c>
      <c r="C13" s="1" t="s">
        <v>129</v>
      </c>
      <c r="D13" s="59"/>
      <c r="E13" s="60"/>
      <c r="F13" s="25">
        <f t="shared" ref="F13:F37" si="0">ROUND(E13,2)</f>
        <v>0</v>
      </c>
    </row>
    <row r="14" spans="2:6" ht="14.1" customHeight="1">
      <c r="B14" s="61">
        <v>5</v>
      </c>
      <c r="C14" s="62" t="s">
        <v>130</v>
      </c>
      <c r="D14" s="63">
        <v>587.92999999999995</v>
      </c>
      <c r="E14" s="58">
        <v>9775.880000000001</v>
      </c>
      <c r="F14" s="25">
        <f t="shared" si="0"/>
        <v>9775.8799999999992</v>
      </c>
    </row>
    <row r="15" spans="2:6" ht="14.1" customHeight="1">
      <c r="B15" s="54">
        <v>6</v>
      </c>
      <c r="C15" s="64" t="s">
        <v>131</v>
      </c>
      <c r="D15" s="65"/>
      <c r="E15" s="66"/>
      <c r="F15" s="25">
        <f t="shared" si="0"/>
        <v>0</v>
      </c>
    </row>
    <row r="16" spans="2:6" ht="14.1" customHeight="1">
      <c r="B16" s="54">
        <v>7</v>
      </c>
      <c r="C16" s="67" t="s">
        <v>132</v>
      </c>
      <c r="D16" s="68"/>
      <c r="E16" s="66"/>
      <c r="F16" s="25">
        <f t="shared" si="0"/>
        <v>0</v>
      </c>
    </row>
    <row r="17" spans="2:9" ht="14.1" customHeight="1">
      <c r="B17" s="54">
        <v>8</v>
      </c>
      <c r="C17" s="62" t="s">
        <v>133</v>
      </c>
      <c r="D17" s="66"/>
      <c r="E17" s="66"/>
      <c r="F17" s="25">
        <f t="shared" si="0"/>
        <v>0</v>
      </c>
    </row>
    <row r="18" spans="2:9" ht="14.1" customHeight="1">
      <c r="B18" s="54">
        <v>9</v>
      </c>
      <c r="C18" s="62" t="s">
        <v>134</v>
      </c>
      <c r="D18" s="69"/>
      <c r="E18" s="58"/>
      <c r="F18" s="25">
        <f t="shared" si="0"/>
        <v>0</v>
      </c>
    </row>
    <row r="19" spans="2:9" ht="14.1" customHeight="1">
      <c r="B19" s="54">
        <v>10</v>
      </c>
      <c r="C19" s="67" t="s">
        <v>135</v>
      </c>
      <c r="D19" s="70">
        <v>83135462.835172012</v>
      </c>
      <c r="E19" s="58">
        <v>9367578.6036399994</v>
      </c>
      <c r="F19" s="25">
        <f t="shared" si="0"/>
        <v>9367578.5999999996</v>
      </c>
    </row>
    <row r="20" spans="2:9" ht="14.1" customHeight="1">
      <c r="B20" s="54">
        <v>11</v>
      </c>
      <c r="C20" s="67" t="s">
        <v>136</v>
      </c>
      <c r="D20" s="70">
        <v>0</v>
      </c>
      <c r="E20" s="58">
        <v>0</v>
      </c>
      <c r="F20" s="25">
        <f t="shared" si="0"/>
        <v>0</v>
      </c>
    </row>
    <row r="21" spans="2:9" ht="14.1" customHeight="1">
      <c r="B21" s="54">
        <v>12</v>
      </c>
      <c r="C21" s="67" t="s">
        <v>137</v>
      </c>
      <c r="D21" s="70">
        <v>0</v>
      </c>
      <c r="E21" s="58">
        <v>0</v>
      </c>
      <c r="F21" s="25">
        <f t="shared" si="0"/>
        <v>0</v>
      </c>
    </row>
    <row r="22" spans="2:9" ht="14.1" customHeight="1">
      <c r="B22" s="54">
        <v>13</v>
      </c>
      <c r="C22" s="62" t="s">
        <v>138</v>
      </c>
      <c r="D22" s="71">
        <v>64.239999999999995</v>
      </c>
      <c r="E22" s="58">
        <v>0</v>
      </c>
      <c r="F22" s="25">
        <f t="shared" si="0"/>
        <v>0</v>
      </c>
    </row>
    <row r="23" spans="2:9" ht="14.1" customHeight="1">
      <c r="B23" s="54">
        <v>14</v>
      </c>
      <c r="C23" s="67" t="s">
        <v>139</v>
      </c>
      <c r="D23" s="68">
        <v>0</v>
      </c>
      <c r="E23" s="58">
        <v>0</v>
      </c>
      <c r="F23" s="25">
        <f t="shared" si="0"/>
        <v>0</v>
      </c>
    </row>
    <row r="24" spans="2:9" ht="14.1" customHeight="1">
      <c r="B24" s="54">
        <v>15</v>
      </c>
      <c r="C24" s="67" t="s">
        <v>140</v>
      </c>
      <c r="D24" s="68">
        <v>0</v>
      </c>
      <c r="E24" s="58">
        <v>0</v>
      </c>
      <c r="F24" s="25">
        <f t="shared" si="0"/>
        <v>0</v>
      </c>
    </row>
    <row r="25" spans="2:9" ht="14.1" customHeight="1">
      <c r="B25" s="54">
        <v>16</v>
      </c>
      <c r="C25" s="67" t="s">
        <v>141</v>
      </c>
      <c r="D25" s="68">
        <v>0</v>
      </c>
      <c r="E25" s="58">
        <v>0</v>
      </c>
      <c r="F25" s="25">
        <f t="shared" si="0"/>
        <v>0</v>
      </c>
    </row>
    <row r="26" spans="2:9" ht="14.1" customHeight="1">
      <c r="B26" s="54">
        <v>17</v>
      </c>
      <c r="C26" s="67" t="s">
        <v>142</v>
      </c>
      <c r="D26" s="72"/>
      <c r="E26" s="58"/>
      <c r="F26" s="25">
        <f t="shared" si="0"/>
        <v>0</v>
      </c>
    </row>
    <row r="27" spans="2:9" ht="14.1" customHeight="1">
      <c r="B27" s="54">
        <v>18</v>
      </c>
      <c r="C27" s="55" t="s">
        <v>143</v>
      </c>
      <c r="D27" s="58">
        <v>4047007.5166466292</v>
      </c>
      <c r="E27" s="58">
        <v>82605833.63999635</v>
      </c>
      <c r="F27" s="25">
        <f t="shared" si="0"/>
        <v>82605833.640000001</v>
      </c>
      <c r="G27" s="58"/>
      <c r="H27" s="24"/>
    </row>
    <row r="28" spans="2:9" ht="14.1" customHeight="1">
      <c r="B28" s="54">
        <v>19</v>
      </c>
      <c r="C28" s="67" t="s">
        <v>144</v>
      </c>
      <c r="D28" s="72">
        <v>40470.075166466289</v>
      </c>
      <c r="E28" s="73">
        <v>826058.34</v>
      </c>
      <c r="F28" s="25">
        <f t="shared" si="0"/>
        <v>826058.34</v>
      </c>
      <c r="G28" s="24"/>
      <c r="H28" s="24"/>
      <c r="I28" s="24"/>
    </row>
    <row r="29" spans="2:9" ht="14.1" customHeight="1">
      <c r="B29" s="54">
        <v>20</v>
      </c>
      <c r="C29" s="55" t="s">
        <v>145</v>
      </c>
      <c r="D29" s="58">
        <v>4006537.441480163</v>
      </c>
      <c r="E29" s="58">
        <v>81779775.299996346</v>
      </c>
      <c r="F29" s="25">
        <f t="shared" si="0"/>
        <v>81779775.299999997</v>
      </c>
      <c r="G29" s="24"/>
    </row>
    <row r="30" spans="2:9" ht="21" customHeight="1">
      <c r="B30" s="54">
        <v>21</v>
      </c>
      <c r="C30" s="74" t="s">
        <v>146</v>
      </c>
      <c r="D30" s="75"/>
      <c r="E30" s="76"/>
      <c r="F30" s="25">
        <f t="shared" si="0"/>
        <v>0</v>
      </c>
    </row>
    <row r="31" spans="2:9" ht="14.1" customHeight="1">
      <c r="B31" s="54">
        <v>22</v>
      </c>
      <c r="C31" s="55" t="s">
        <v>147</v>
      </c>
      <c r="D31" s="58">
        <v>4006537.441480163</v>
      </c>
      <c r="E31" s="58">
        <v>81779775.299996346</v>
      </c>
      <c r="F31" s="25">
        <f t="shared" si="0"/>
        <v>81779775.299999997</v>
      </c>
      <c r="G31" s="25"/>
    </row>
    <row r="32" spans="2:9" ht="14.1" customHeight="1">
      <c r="B32" s="54">
        <v>23</v>
      </c>
      <c r="C32" s="55" t="s">
        <v>148</v>
      </c>
      <c r="D32" s="77"/>
      <c r="E32" s="58"/>
      <c r="F32" s="25">
        <f t="shared" si="0"/>
        <v>0</v>
      </c>
    </row>
    <row r="33" spans="2:8" ht="14.1" customHeight="1">
      <c r="B33" s="78"/>
      <c r="C33" s="62" t="s">
        <v>149</v>
      </c>
      <c r="D33" s="72"/>
      <c r="E33" s="58"/>
      <c r="F33" s="25">
        <f t="shared" si="0"/>
        <v>0</v>
      </c>
    </row>
    <row r="34" spans="2:8" ht="14.1" customHeight="1">
      <c r="B34" s="79"/>
      <c r="C34" s="67" t="s">
        <v>150</v>
      </c>
      <c r="D34" s="72"/>
      <c r="E34" s="76"/>
      <c r="F34" s="25">
        <f t="shared" si="0"/>
        <v>0</v>
      </c>
    </row>
    <row r="35" spans="2:8" ht="14.1" customHeight="1">
      <c r="B35" s="80"/>
      <c r="C35" s="67" t="s">
        <v>151</v>
      </c>
      <c r="D35" s="72">
        <v>0</v>
      </c>
      <c r="E35" s="76">
        <v>0</v>
      </c>
      <c r="F35" s="25">
        <f t="shared" si="0"/>
        <v>0</v>
      </c>
    </row>
    <row r="36" spans="2:8" ht="14.1" customHeight="1">
      <c r="B36" s="54">
        <v>24</v>
      </c>
      <c r="C36" s="55" t="s">
        <v>152</v>
      </c>
      <c r="D36" s="77"/>
      <c r="E36" s="58"/>
      <c r="F36" s="25">
        <f t="shared" si="0"/>
        <v>0</v>
      </c>
    </row>
    <row r="37" spans="2:8" ht="14.1" customHeight="1">
      <c r="B37" s="54">
        <v>25</v>
      </c>
      <c r="C37" s="55" t="s">
        <v>153</v>
      </c>
      <c r="D37" s="77"/>
      <c r="E37" s="81"/>
      <c r="F37" s="25">
        <f t="shared" si="0"/>
        <v>0</v>
      </c>
    </row>
    <row r="38" spans="2:8" ht="14.1" customHeight="1">
      <c r="B38" s="1"/>
      <c r="C38" s="82"/>
      <c r="D38" s="82"/>
      <c r="H38" s="25"/>
    </row>
    <row r="39" spans="2:8" ht="14.1" customHeight="1">
      <c r="B39" s="1"/>
      <c r="C39" s="83"/>
      <c r="D39" s="83"/>
      <c r="E39" s="25"/>
      <c r="H39" s="25"/>
    </row>
    <row r="40" spans="2:8" ht="14.1" customHeight="1">
      <c r="B40" s="1"/>
      <c r="C40" s="1" t="str">
        <f>Ба!C73</f>
        <v>Захирал                                           ____________________  /Ц.Хүдэрмөнх/</v>
      </c>
      <c r="D40" s="1"/>
    </row>
    <row r="41" spans="2:8" ht="14.1" customHeight="1">
      <c r="E41" s="25">
        <f>E35+E30</f>
        <v>0</v>
      </c>
    </row>
    <row r="42" spans="2:8" ht="14.1" customHeight="1">
      <c r="C42" s="2" t="s">
        <v>154</v>
      </c>
    </row>
    <row r="43" spans="2:8" ht="14.1" customHeight="1"/>
    <row r="44" spans="2:8" ht="14.1" customHeight="1"/>
    <row r="45" spans="2:8" ht="14.1" customHeight="1"/>
    <row r="46" spans="2:8" ht="14.1" customHeight="1"/>
    <row r="47" spans="2:8" ht="14.1" customHeight="1"/>
    <row r="48" spans="2:8" ht="14.1" customHeight="1"/>
    <row r="49" ht="14.1" customHeight="1"/>
    <row r="50" ht="14.1" customHeight="1"/>
    <row r="51" ht="14.1" customHeight="1"/>
    <row r="52" ht="14.1" customHeight="1"/>
    <row r="53" ht="14.1" customHeight="1"/>
  </sheetData>
  <mergeCells count="3">
    <mergeCell ref="B2:D2"/>
    <mergeCell ref="B8:B9"/>
    <mergeCell ref="C8:C9"/>
  </mergeCells>
  <pageMargins left="0" right="0" top="0.75" bottom="0.75" header="0.3" footer="0.3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3"/>
  <sheetViews>
    <sheetView workbookViewId="0">
      <selection activeCell="D9" sqref="D9:K17"/>
    </sheetView>
  </sheetViews>
  <sheetFormatPr defaultColWidth="9.140625" defaultRowHeight="12.75"/>
  <cols>
    <col min="1" max="1" width="3.7109375" style="84" customWidth="1"/>
    <col min="2" max="2" width="2.7109375" style="84" bestFit="1" customWidth="1"/>
    <col min="3" max="3" width="28.5703125" style="84" customWidth="1"/>
    <col min="4" max="4" width="14.5703125" style="84" bestFit="1" customWidth="1"/>
    <col min="5" max="5" width="9.28515625" style="84" bestFit="1" customWidth="1"/>
    <col min="6" max="6" width="15.28515625" style="84" bestFit="1" customWidth="1"/>
    <col min="7" max="7" width="10.7109375" style="84" bestFit="1" customWidth="1"/>
    <col min="8" max="9" width="15.140625" style="84" customWidth="1"/>
    <col min="10" max="10" width="13.140625" style="84" bestFit="1" customWidth="1"/>
    <col min="11" max="11" width="14.42578125" style="84" bestFit="1" customWidth="1"/>
    <col min="12" max="12" width="11.28515625" style="84" bestFit="1" customWidth="1"/>
    <col min="13" max="13" width="18.7109375" style="84" bestFit="1" customWidth="1"/>
    <col min="14" max="14" width="9.140625" style="84"/>
    <col min="15" max="15" width="16.140625" style="84" bestFit="1" customWidth="1"/>
    <col min="16" max="16" width="11.28515625" style="84" bestFit="1" customWidth="1"/>
    <col min="17" max="16384" width="9.140625" style="84"/>
  </cols>
  <sheetData>
    <row r="1" spans="2:16" ht="12.75" customHeight="1">
      <c r="J1" s="85"/>
      <c r="K1" s="85"/>
    </row>
    <row r="2" spans="2:16" ht="12.75" customHeight="1">
      <c r="J2" s="85"/>
      <c r="K2" s="85"/>
    </row>
    <row r="3" spans="2:16" ht="12.75" customHeight="1">
      <c r="J3" s="85"/>
      <c r="K3" s="85"/>
    </row>
    <row r="4" spans="2:16" ht="18">
      <c r="B4" s="86" t="s">
        <v>155</v>
      </c>
      <c r="C4" s="86"/>
      <c r="D4" s="86"/>
      <c r="E4" s="86"/>
      <c r="F4" s="86"/>
      <c r="G4" s="86"/>
      <c r="H4" s="86"/>
      <c r="I4" s="86"/>
      <c r="J4" s="86"/>
      <c r="K4" s="86"/>
    </row>
    <row r="6" spans="2:16">
      <c r="B6" s="87" t="str">
        <f>ОТ!B5</f>
        <v>ЭРДЭНЭС СОЛЬЮШИНС ХК</v>
      </c>
      <c r="C6" s="87"/>
      <c r="D6" s="87"/>
      <c r="E6" s="87"/>
      <c r="J6" s="88" t="str">
        <f>Ба!E4</f>
        <v>2025 оны 12 сарын 31 өдөр</v>
      </c>
      <c r="K6" s="89"/>
    </row>
    <row r="7" spans="2:16" ht="12.75" customHeight="1">
      <c r="B7" s="90" t="s">
        <v>156</v>
      </c>
      <c r="C7" s="90"/>
      <c r="D7" s="90"/>
      <c r="E7" s="90"/>
      <c r="J7" s="91"/>
      <c r="K7" s="91" t="s">
        <v>5</v>
      </c>
    </row>
    <row r="8" spans="2:16" ht="45">
      <c r="B8" s="92" t="s">
        <v>157</v>
      </c>
      <c r="C8" s="93" t="s">
        <v>158</v>
      </c>
      <c r="D8" s="93" t="s">
        <v>159</v>
      </c>
      <c r="E8" s="93" t="s">
        <v>105</v>
      </c>
      <c r="F8" s="93" t="s">
        <v>107</v>
      </c>
      <c r="G8" s="93" t="s">
        <v>109</v>
      </c>
      <c r="H8" s="93" t="s">
        <v>111</v>
      </c>
      <c r="I8" s="93" t="s">
        <v>111</v>
      </c>
      <c r="J8" s="93" t="s">
        <v>115</v>
      </c>
      <c r="K8" s="93" t="s">
        <v>160</v>
      </c>
    </row>
    <row r="9" spans="2:16" ht="20.45" customHeight="1">
      <c r="B9" s="93">
        <v>1</v>
      </c>
      <c r="C9" s="94" t="s">
        <v>161</v>
      </c>
      <c r="D9" s="38">
        <v>3487950208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517371014.81</v>
      </c>
      <c r="K9" s="95">
        <v>4005321222.8099999</v>
      </c>
      <c r="M9" s="96"/>
    </row>
    <row r="10" spans="2:16" ht="39" customHeight="1">
      <c r="B10" s="93">
        <v>2</v>
      </c>
      <c r="C10" s="97" t="s">
        <v>162</v>
      </c>
      <c r="D10" s="38">
        <v>-1732142968</v>
      </c>
      <c r="E10" s="38"/>
      <c r="F10" s="38">
        <v>1735203092</v>
      </c>
      <c r="G10" s="38"/>
      <c r="H10" s="38"/>
      <c r="I10" s="38"/>
      <c r="J10" s="38">
        <v>-2739073</v>
      </c>
      <c r="K10" s="38">
        <v>-2739073</v>
      </c>
      <c r="L10" s="98"/>
      <c r="M10" s="99"/>
      <c r="O10" s="100"/>
      <c r="P10" s="98"/>
    </row>
    <row r="11" spans="2:16" s="102" customFormat="1">
      <c r="B11" s="93">
        <v>3</v>
      </c>
      <c r="C11" s="94" t="s">
        <v>163</v>
      </c>
      <c r="D11" s="38">
        <v>1755807240</v>
      </c>
      <c r="E11" s="38">
        <v>0</v>
      </c>
      <c r="F11" s="38">
        <v>1735203092</v>
      </c>
      <c r="G11" s="38">
        <v>0</v>
      </c>
      <c r="H11" s="38">
        <v>0</v>
      </c>
      <c r="I11" s="38">
        <v>0</v>
      </c>
      <c r="J11" s="38">
        <v>514631941.69999999</v>
      </c>
      <c r="K11" s="95">
        <v>4005642273.6999998</v>
      </c>
      <c r="L11" s="101"/>
      <c r="M11" s="101"/>
      <c r="O11" s="101"/>
    </row>
    <row r="12" spans="2:16" s="102" customFormat="1" ht="25.5" customHeight="1">
      <c r="B12" s="93">
        <v>4</v>
      </c>
      <c r="C12" s="103" t="s">
        <v>164</v>
      </c>
      <c r="D12" s="38"/>
      <c r="E12" s="38"/>
      <c r="F12" s="38"/>
      <c r="G12" s="38"/>
      <c r="H12" s="38"/>
      <c r="I12" s="38"/>
      <c r="J12" s="38">
        <v>81779775.299999997</v>
      </c>
      <c r="K12" s="38">
        <v>81779775.299999997</v>
      </c>
      <c r="O12" s="104"/>
    </row>
    <row r="13" spans="2:16" s="102" customFormat="1">
      <c r="B13" s="93">
        <v>5</v>
      </c>
      <c r="C13" s="103" t="s">
        <v>148</v>
      </c>
      <c r="D13" s="38"/>
      <c r="E13" s="38"/>
      <c r="F13" s="38"/>
      <c r="G13" s="38"/>
      <c r="H13" s="38"/>
      <c r="I13" s="38"/>
      <c r="J13" s="38"/>
      <c r="K13" s="38">
        <v>0</v>
      </c>
    </row>
    <row r="14" spans="2:16" s="102" customFormat="1">
      <c r="B14" s="93">
        <v>6</v>
      </c>
      <c r="C14" s="103" t="s">
        <v>165</v>
      </c>
      <c r="D14" s="38"/>
      <c r="E14" s="38"/>
      <c r="F14" s="38"/>
      <c r="G14" s="38"/>
      <c r="H14" s="38"/>
      <c r="I14" s="38"/>
      <c r="J14" s="38"/>
      <c r="K14" s="38">
        <v>0</v>
      </c>
    </row>
    <row r="15" spans="2:16" s="102" customFormat="1">
      <c r="B15" s="93">
        <v>7</v>
      </c>
      <c r="C15" s="103" t="s">
        <v>166</v>
      </c>
      <c r="D15" s="38"/>
      <c r="E15" s="38"/>
      <c r="F15" s="38"/>
      <c r="G15" s="38"/>
      <c r="H15" s="38"/>
      <c r="I15" s="38"/>
      <c r="J15" s="38"/>
      <c r="K15" s="38">
        <v>0</v>
      </c>
    </row>
    <row r="16" spans="2:16" s="102" customFormat="1" ht="25.5" customHeight="1">
      <c r="B16" s="93">
        <v>8</v>
      </c>
      <c r="C16" s="103" t="s">
        <v>167</v>
      </c>
      <c r="D16" s="38"/>
      <c r="E16" s="38"/>
      <c r="F16" s="38"/>
      <c r="G16" s="38"/>
      <c r="H16" s="38"/>
      <c r="I16" s="38"/>
      <c r="J16" s="38"/>
      <c r="K16" s="38">
        <v>0</v>
      </c>
    </row>
    <row r="17" spans="2:13" ht="19.899999999999999" customHeight="1">
      <c r="B17" s="93">
        <v>9</v>
      </c>
      <c r="C17" s="94" t="s">
        <v>168</v>
      </c>
      <c r="D17" s="105">
        <v>1755807240</v>
      </c>
      <c r="E17" s="105"/>
      <c r="F17" s="105">
        <v>1735203092</v>
      </c>
      <c r="G17" s="105">
        <v>0</v>
      </c>
      <c r="H17" s="105">
        <v>0</v>
      </c>
      <c r="I17" s="105"/>
      <c r="J17" s="105">
        <v>596411717</v>
      </c>
      <c r="K17" s="105">
        <v>4087422049</v>
      </c>
      <c r="M17" s="98"/>
    </row>
    <row r="18" spans="2:13" ht="14.25" customHeight="1">
      <c r="J18" s="106"/>
      <c r="K18" s="107"/>
    </row>
    <row r="19" spans="2:13">
      <c r="C19" s="108" t="str">
        <f>ОТ!C40</f>
        <v>Захирал                                           ____________________  /Ц.Хүдэрмөнх/</v>
      </c>
      <c r="K19" s="98"/>
    </row>
    <row r="20" spans="2:13">
      <c r="C20" s="109"/>
      <c r="J20" s="98"/>
      <c r="K20" s="98"/>
    </row>
    <row r="21" spans="2:13">
      <c r="C21" s="84" t="s">
        <v>154</v>
      </c>
      <c r="K21" s="98"/>
    </row>
    <row r="22" spans="2:13">
      <c r="I22" s="98"/>
    </row>
    <row r="23" spans="2:13">
      <c r="D23" s="37"/>
      <c r="J23" s="110"/>
    </row>
  </sheetData>
  <mergeCells count="4">
    <mergeCell ref="B4:K4"/>
    <mergeCell ref="B6:E6"/>
    <mergeCell ref="J6:K6"/>
    <mergeCell ref="B7:E7"/>
  </mergeCells>
  <pageMargins left="0.35433070866141736" right="0.15748031496062992" top="0.39370078740157483" bottom="0.39370078740157483" header="0.39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N65"/>
  <sheetViews>
    <sheetView tabSelected="1" topLeftCell="B1" zoomScaleNormal="100" workbookViewId="0">
      <selection activeCell="C16" sqref="C16"/>
    </sheetView>
  </sheetViews>
  <sheetFormatPr defaultColWidth="9.140625" defaultRowHeight="12.75"/>
  <cols>
    <col min="1" max="1" width="5" style="112" hidden="1" customWidth="1"/>
    <col min="2" max="2" width="6.7109375" style="113" customWidth="1"/>
    <col min="3" max="3" width="48.140625" style="112" customWidth="1"/>
    <col min="4" max="4" width="20.42578125" style="112" customWidth="1"/>
    <col min="5" max="5" width="21.140625" style="112" customWidth="1"/>
    <col min="6" max="6" width="8.5703125" style="112" customWidth="1"/>
    <col min="7" max="7" width="13.7109375" style="112" hidden="1" customWidth="1"/>
    <col min="8" max="8" width="9.140625" style="112" customWidth="1"/>
    <col min="9" max="9" width="9.5703125" style="112" bestFit="1" customWidth="1"/>
    <col min="10" max="244" width="9.140625" style="112" customWidth="1"/>
    <col min="245" max="245" width="4.140625" style="112" customWidth="1"/>
    <col min="246" max="16384" width="9.140625" style="112"/>
  </cols>
  <sheetData>
    <row r="2" spans="2:248" ht="15">
      <c r="B2" s="5" t="s">
        <v>169</v>
      </c>
      <c r="C2" s="5"/>
      <c r="D2" s="5"/>
      <c r="E2" s="5"/>
      <c r="F2" s="111"/>
    </row>
    <row r="3" spans="2:248" ht="11.25" customHeight="1"/>
    <row r="4" spans="2:248">
      <c r="B4" s="114" t="str">
        <f>ӨӨТ!B6</f>
        <v>ЭРДЭНЭС СОЛЬЮШИНС ХК</v>
      </c>
      <c r="C4" s="114"/>
      <c r="D4" s="115"/>
      <c r="E4" s="10" t="str">
        <f>Ба!E4</f>
        <v>2025 оны 12 сарын 31 өдөр</v>
      </c>
      <c r="F4" s="10"/>
    </row>
    <row r="5" spans="2:248">
      <c r="B5" s="2" t="s">
        <v>170</v>
      </c>
      <c r="E5" s="48" t="s">
        <v>5</v>
      </c>
      <c r="F5" s="48"/>
    </row>
    <row r="6" spans="2:248" ht="12.75" customHeight="1">
      <c r="B6" s="116" t="s">
        <v>171</v>
      </c>
      <c r="C6" s="117" t="s">
        <v>158</v>
      </c>
      <c r="D6" s="49" t="s">
        <v>172</v>
      </c>
      <c r="E6" s="116" t="s">
        <v>125</v>
      </c>
      <c r="F6" s="118"/>
    </row>
    <row r="7" spans="2:248">
      <c r="B7" s="116"/>
      <c r="C7" s="119"/>
      <c r="D7" s="52"/>
      <c r="E7" s="116"/>
      <c r="F7" s="118"/>
    </row>
    <row r="8" spans="2:248" s="122" customFormat="1">
      <c r="B8" s="120">
        <v>1</v>
      </c>
      <c r="C8" s="121" t="s">
        <v>173</v>
      </c>
      <c r="D8" s="121"/>
      <c r="E8" s="121"/>
      <c r="F8" s="43"/>
      <c r="G8" s="122">
        <v>1000</v>
      </c>
      <c r="IK8" s="123"/>
      <c r="IN8" s="123"/>
    </row>
    <row r="9" spans="2:248" s="122" customFormat="1" ht="12" customHeight="1">
      <c r="B9" s="120">
        <v>1.1000000000000001</v>
      </c>
      <c r="C9" s="121" t="s">
        <v>174</v>
      </c>
      <c r="D9" s="124">
        <v>68540587.930000007</v>
      </c>
      <c r="E9" s="124">
        <v>102151912.97</v>
      </c>
      <c r="F9" s="125"/>
      <c r="IK9" s="123"/>
      <c r="IN9" s="123"/>
    </row>
    <row r="10" spans="2:248" ht="12" customHeight="1">
      <c r="B10" s="126"/>
      <c r="C10" s="29" t="s">
        <v>175</v>
      </c>
      <c r="D10" s="127">
        <v>68540000</v>
      </c>
      <c r="E10" s="127">
        <v>101820000</v>
      </c>
      <c r="F10" s="40"/>
      <c r="G10" s="128">
        <f>E10/$G$8</f>
        <v>101820</v>
      </c>
      <c r="IK10" s="129"/>
      <c r="IN10" s="129"/>
    </row>
    <row r="11" spans="2:248" ht="12" customHeight="1">
      <c r="B11" s="130"/>
      <c r="C11" s="29" t="s">
        <v>176</v>
      </c>
      <c r="D11" s="131">
        <v>0</v>
      </c>
      <c r="E11" s="127">
        <v>0</v>
      </c>
      <c r="F11" s="40"/>
      <c r="G11" s="128">
        <f t="shared" ref="G11:G61" si="0">E11/$G$8</f>
        <v>0</v>
      </c>
      <c r="IK11" s="129"/>
      <c r="IN11" s="129"/>
    </row>
    <row r="12" spans="2:248" ht="12" customHeight="1">
      <c r="B12" s="130"/>
      <c r="C12" s="29" t="s">
        <v>177</v>
      </c>
      <c r="D12" s="131">
        <v>0</v>
      </c>
      <c r="E12" s="127">
        <v>0</v>
      </c>
      <c r="F12" s="40"/>
      <c r="G12" s="128">
        <f t="shared" si="0"/>
        <v>0</v>
      </c>
      <c r="IK12" s="129"/>
      <c r="IN12" s="129"/>
    </row>
    <row r="13" spans="2:248" ht="12" customHeight="1">
      <c r="B13" s="130"/>
      <c r="C13" s="29" t="s">
        <v>178</v>
      </c>
      <c r="D13" s="131">
        <v>0</v>
      </c>
      <c r="E13" s="127">
        <v>0</v>
      </c>
      <c r="F13" s="40"/>
      <c r="G13" s="128">
        <f t="shared" si="0"/>
        <v>0</v>
      </c>
      <c r="IK13" s="129"/>
      <c r="IN13" s="129"/>
    </row>
    <row r="14" spans="2:248" ht="12" customHeight="1">
      <c r="B14" s="130"/>
      <c r="C14" s="29" t="s">
        <v>179</v>
      </c>
      <c r="D14" s="131">
        <v>0</v>
      </c>
      <c r="E14" s="127">
        <v>0</v>
      </c>
      <c r="F14" s="40"/>
      <c r="G14" s="128">
        <f t="shared" si="0"/>
        <v>0</v>
      </c>
      <c r="IK14" s="129"/>
      <c r="IN14" s="129"/>
    </row>
    <row r="15" spans="2:248" ht="12" customHeight="1">
      <c r="B15" s="132"/>
      <c r="C15" s="29" t="s">
        <v>180</v>
      </c>
      <c r="D15" s="127">
        <v>587.92999999999995</v>
      </c>
      <c r="E15" s="127">
        <v>331912.97000000003</v>
      </c>
      <c r="F15" s="40"/>
      <c r="G15" s="128">
        <f t="shared" si="0"/>
        <v>331.91297000000003</v>
      </c>
      <c r="IK15" s="129"/>
      <c r="IN15" s="129"/>
    </row>
    <row r="16" spans="2:248" s="122" customFormat="1" ht="12" customHeight="1">
      <c r="B16" s="120">
        <v>1.2</v>
      </c>
      <c r="C16" s="121" t="s">
        <v>181</v>
      </c>
      <c r="D16" s="124">
        <v>-102621460.2968</v>
      </c>
      <c r="E16" s="124">
        <v>-63207111.149999999</v>
      </c>
      <c r="F16" s="125"/>
      <c r="G16" s="128">
        <f t="shared" si="0"/>
        <v>-63207.111149999997</v>
      </c>
      <c r="IK16" s="123"/>
    </row>
    <row r="17" spans="2:248" ht="12" customHeight="1">
      <c r="B17" s="126"/>
      <c r="C17" s="29" t="s">
        <v>182</v>
      </c>
      <c r="D17" s="127">
        <v>-70700000</v>
      </c>
      <c r="E17" s="127">
        <v>-58562000</v>
      </c>
      <c r="F17" s="40"/>
      <c r="G17" s="128">
        <f t="shared" si="0"/>
        <v>-58562</v>
      </c>
      <c r="IK17" s="129"/>
    </row>
    <row r="18" spans="2:248" ht="12" customHeight="1">
      <c r="B18" s="130"/>
      <c r="C18" s="29" t="s">
        <v>183</v>
      </c>
      <c r="D18" s="127">
        <v>0</v>
      </c>
      <c r="E18" s="127">
        <v>0</v>
      </c>
      <c r="F18" s="40"/>
      <c r="G18" s="128">
        <f t="shared" si="0"/>
        <v>0</v>
      </c>
      <c r="IK18" s="129"/>
    </row>
    <row r="19" spans="2:248" ht="12" customHeight="1">
      <c r="B19" s="130"/>
      <c r="C19" s="29" t="s">
        <v>184</v>
      </c>
      <c r="D19" s="127">
        <v>-31909460.296800002</v>
      </c>
      <c r="E19" s="127">
        <v>-3190312.23</v>
      </c>
      <c r="F19" s="40"/>
      <c r="G19" s="128">
        <f t="shared" si="0"/>
        <v>-3190.31223</v>
      </c>
      <c r="IK19" s="129"/>
    </row>
    <row r="20" spans="2:248" ht="12" customHeight="1">
      <c r="B20" s="130"/>
      <c r="C20" s="29" t="s">
        <v>185</v>
      </c>
      <c r="D20" s="127">
        <v>0</v>
      </c>
      <c r="E20" s="127">
        <v>0</v>
      </c>
      <c r="F20" s="40"/>
      <c r="G20" s="128">
        <f t="shared" si="0"/>
        <v>0</v>
      </c>
      <c r="I20" s="41"/>
      <c r="IK20" s="129"/>
    </row>
    <row r="21" spans="2:248" ht="12" customHeight="1">
      <c r="B21" s="130"/>
      <c r="C21" s="29" t="s">
        <v>186</v>
      </c>
      <c r="D21" s="127">
        <v>-12000</v>
      </c>
      <c r="E21" s="127">
        <v>0</v>
      </c>
      <c r="F21" s="40"/>
      <c r="G21" s="128">
        <f t="shared" si="0"/>
        <v>0</v>
      </c>
      <c r="IK21" s="129"/>
    </row>
    <row r="22" spans="2:248" ht="12" customHeight="1">
      <c r="B22" s="130"/>
      <c r="C22" s="29" t="s">
        <v>187</v>
      </c>
      <c r="D22" s="127">
        <v>0</v>
      </c>
      <c r="E22" s="127">
        <v>0</v>
      </c>
      <c r="F22" s="40"/>
      <c r="G22" s="128">
        <f t="shared" si="0"/>
        <v>0</v>
      </c>
      <c r="IK22" s="129"/>
    </row>
    <row r="23" spans="2:248" ht="12" customHeight="1">
      <c r="B23" s="130"/>
      <c r="C23" s="29" t="s">
        <v>188</v>
      </c>
      <c r="D23" s="127">
        <v>0</v>
      </c>
      <c r="E23" s="127">
        <v>-1316912.71</v>
      </c>
      <c r="F23" s="40"/>
      <c r="G23" s="128">
        <f t="shared" si="0"/>
        <v>-1316.9127100000001</v>
      </c>
      <c r="IK23" s="129"/>
      <c r="IN23" s="129"/>
    </row>
    <row r="24" spans="2:248" ht="12" customHeight="1">
      <c r="B24" s="130"/>
      <c r="C24" s="29" t="s">
        <v>189</v>
      </c>
      <c r="D24" s="127"/>
      <c r="E24" s="127"/>
      <c r="F24" s="40"/>
      <c r="G24" s="128">
        <f t="shared" si="0"/>
        <v>0</v>
      </c>
      <c r="IK24" s="129"/>
      <c r="IN24" s="129"/>
    </row>
    <row r="25" spans="2:248" ht="12" customHeight="1">
      <c r="B25" s="132"/>
      <c r="C25" s="29" t="s">
        <v>190</v>
      </c>
      <c r="D25" s="127">
        <v>0</v>
      </c>
      <c r="E25" s="127">
        <v>-137886.21</v>
      </c>
      <c r="F25" s="40"/>
      <c r="G25" s="128">
        <f t="shared" si="0"/>
        <v>-137.88621000000001</v>
      </c>
      <c r="IK25" s="129"/>
    </row>
    <row r="26" spans="2:248" s="122" customFormat="1" ht="12" customHeight="1">
      <c r="B26" s="120">
        <v>1.3</v>
      </c>
      <c r="C26" s="121" t="s">
        <v>191</v>
      </c>
      <c r="D26" s="133">
        <v>-34080872.366799995</v>
      </c>
      <c r="E26" s="133">
        <v>38944801.82</v>
      </c>
      <c r="F26" s="134"/>
      <c r="G26" s="128">
        <f t="shared" si="0"/>
        <v>38944.801820000001</v>
      </c>
      <c r="IK26" s="123"/>
      <c r="IN26" s="123"/>
    </row>
    <row r="27" spans="2:248" s="122" customFormat="1" ht="12" customHeight="1">
      <c r="B27" s="120">
        <v>2</v>
      </c>
      <c r="C27" s="121" t="s">
        <v>192</v>
      </c>
      <c r="D27" s="121"/>
      <c r="E27" s="121"/>
      <c r="F27" s="43"/>
      <c r="G27" s="128">
        <f t="shared" si="0"/>
        <v>0</v>
      </c>
      <c r="IK27" s="123"/>
      <c r="IN27" s="123"/>
    </row>
    <row r="28" spans="2:248" s="122" customFormat="1" ht="12" customHeight="1">
      <c r="B28" s="120" t="s">
        <v>193</v>
      </c>
      <c r="C28" s="121" t="s">
        <v>174</v>
      </c>
      <c r="D28" s="133">
        <v>0</v>
      </c>
      <c r="E28" s="133">
        <v>2500000</v>
      </c>
      <c r="F28" s="134"/>
      <c r="G28" s="128">
        <f t="shared" si="0"/>
        <v>2500</v>
      </c>
      <c r="IK28" s="123"/>
      <c r="IN28" s="123"/>
    </row>
    <row r="29" spans="2:248" ht="12" customHeight="1">
      <c r="B29" s="126"/>
      <c r="C29" s="29" t="s">
        <v>194</v>
      </c>
      <c r="D29" s="131">
        <v>0</v>
      </c>
      <c r="E29" s="127">
        <v>0</v>
      </c>
      <c r="F29" s="2"/>
      <c r="G29" s="128">
        <f t="shared" si="0"/>
        <v>0</v>
      </c>
      <c r="IK29" s="129"/>
      <c r="IN29" s="129"/>
    </row>
    <row r="30" spans="2:248" ht="12" customHeight="1">
      <c r="B30" s="130"/>
      <c r="C30" s="29" t="s">
        <v>195</v>
      </c>
      <c r="D30" s="131">
        <v>0</v>
      </c>
      <c r="E30" s="127">
        <v>0</v>
      </c>
      <c r="F30" s="2"/>
      <c r="G30" s="128">
        <f t="shared" si="0"/>
        <v>0</v>
      </c>
      <c r="IK30" s="129"/>
      <c r="IN30" s="129"/>
    </row>
    <row r="31" spans="2:248" ht="12" customHeight="1">
      <c r="B31" s="130"/>
      <c r="C31" s="29" t="s">
        <v>196</v>
      </c>
      <c r="D31" s="131">
        <v>0</v>
      </c>
      <c r="E31" s="127">
        <v>0</v>
      </c>
      <c r="F31" s="2"/>
      <c r="G31" s="128">
        <f t="shared" si="0"/>
        <v>0</v>
      </c>
      <c r="IK31" s="129"/>
      <c r="IN31" s="129"/>
    </row>
    <row r="32" spans="2:248" ht="12" customHeight="1">
      <c r="B32" s="130"/>
      <c r="C32" s="29" t="s">
        <v>197</v>
      </c>
      <c r="D32" s="131">
        <v>0</v>
      </c>
      <c r="E32" s="127">
        <v>0</v>
      </c>
      <c r="F32" s="2"/>
      <c r="G32" s="128">
        <f t="shared" si="0"/>
        <v>0</v>
      </c>
      <c r="IK32" s="129"/>
      <c r="IN32" s="129"/>
    </row>
    <row r="33" spans="2:248" ht="12" customHeight="1">
      <c r="B33" s="130"/>
      <c r="C33" s="29" t="s">
        <v>198</v>
      </c>
      <c r="D33" s="131">
        <v>0</v>
      </c>
      <c r="E33" s="127">
        <v>2500000</v>
      </c>
      <c r="F33" s="40"/>
      <c r="G33" s="128">
        <f t="shared" si="0"/>
        <v>2500</v>
      </c>
      <c r="IK33" s="129"/>
      <c r="IN33" s="129"/>
    </row>
    <row r="34" spans="2:248" ht="12" customHeight="1">
      <c r="B34" s="130"/>
      <c r="C34" s="29" t="s">
        <v>199</v>
      </c>
      <c r="D34" s="127">
        <v>0</v>
      </c>
      <c r="E34" s="127">
        <v>0</v>
      </c>
      <c r="F34" s="40"/>
      <c r="G34" s="128">
        <f t="shared" si="0"/>
        <v>0</v>
      </c>
      <c r="IK34" s="129"/>
      <c r="IN34" s="129"/>
    </row>
    <row r="35" spans="2:248" ht="12" customHeight="1">
      <c r="B35" s="130"/>
      <c r="C35" s="29" t="s">
        <v>200</v>
      </c>
      <c r="D35" s="131">
        <v>0</v>
      </c>
      <c r="E35" s="127">
        <v>0</v>
      </c>
      <c r="F35" s="2"/>
      <c r="G35" s="128">
        <f t="shared" si="0"/>
        <v>0</v>
      </c>
      <c r="IK35" s="129"/>
      <c r="IN35" s="129"/>
    </row>
    <row r="36" spans="2:248" ht="12" customHeight="1">
      <c r="B36" s="132"/>
      <c r="C36" s="29"/>
      <c r="D36" s="131"/>
      <c r="E36" s="127"/>
      <c r="F36" s="2"/>
      <c r="G36" s="128">
        <f t="shared" si="0"/>
        <v>0</v>
      </c>
      <c r="IK36" s="129"/>
      <c r="IN36" s="129"/>
    </row>
    <row r="37" spans="2:248" s="122" customFormat="1" ht="12" customHeight="1">
      <c r="B37" s="120" t="s">
        <v>201</v>
      </c>
      <c r="C37" s="121" t="s">
        <v>181</v>
      </c>
      <c r="D37" s="133">
        <v>0</v>
      </c>
      <c r="E37" s="133">
        <v>-3300020</v>
      </c>
      <c r="F37" s="134"/>
      <c r="G37" s="128">
        <f t="shared" si="0"/>
        <v>-3300.02</v>
      </c>
      <c r="IK37" s="123"/>
      <c r="IN37" s="123"/>
    </row>
    <row r="38" spans="2:248" ht="12" customHeight="1">
      <c r="B38" s="126"/>
      <c r="C38" s="29" t="s">
        <v>202</v>
      </c>
      <c r="D38" s="131">
        <v>0</v>
      </c>
      <c r="E38" s="127">
        <v>0</v>
      </c>
      <c r="F38" s="40"/>
      <c r="G38" s="128">
        <f t="shared" si="0"/>
        <v>0</v>
      </c>
      <c r="IK38" s="129"/>
      <c r="IN38" s="129"/>
    </row>
    <row r="39" spans="2:248" ht="12" customHeight="1">
      <c r="B39" s="130"/>
      <c r="C39" s="29" t="s">
        <v>203</v>
      </c>
      <c r="D39" s="127">
        <v>0</v>
      </c>
      <c r="E39" s="127">
        <v>0</v>
      </c>
      <c r="F39" s="2"/>
      <c r="G39" s="128">
        <f t="shared" si="0"/>
        <v>0</v>
      </c>
      <c r="IK39" s="129"/>
      <c r="IN39" s="129"/>
    </row>
    <row r="40" spans="2:248" ht="12" customHeight="1">
      <c r="B40" s="130"/>
      <c r="C40" s="29" t="s">
        <v>204</v>
      </c>
      <c r="D40" s="127">
        <v>0</v>
      </c>
      <c r="E40" s="127">
        <v>0</v>
      </c>
      <c r="F40" s="2"/>
      <c r="G40" s="128">
        <f t="shared" si="0"/>
        <v>0</v>
      </c>
      <c r="IK40" s="129"/>
      <c r="IN40" s="129"/>
    </row>
    <row r="41" spans="2:248" ht="12" customHeight="1">
      <c r="B41" s="130"/>
      <c r="C41" s="29" t="s">
        <v>205</v>
      </c>
      <c r="D41" s="131">
        <v>0</v>
      </c>
      <c r="E41" s="127">
        <v>0</v>
      </c>
      <c r="F41" s="2"/>
      <c r="G41" s="128">
        <f t="shared" si="0"/>
        <v>0</v>
      </c>
      <c r="IK41" s="129"/>
      <c r="IN41" s="129"/>
    </row>
    <row r="42" spans="2:248" ht="12" customHeight="1">
      <c r="B42" s="130"/>
      <c r="C42" s="29" t="s">
        <v>206</v>
      </c>
      <c r="D42" s="131">
        <v>0</v>
      </c>
      <c r="E42" s="127">
        <v>-3300020</v>
      </c>
      <c r="F42" s="2"/>
      <c r="G42" s="128">
        <f t="shared" si="0"/>
        <v>-3300.02</v>
      </c>
      <c r="IK42" s="129"/>
      <c r="IN42" s="129"/>
    </row>
    <row r="43" spans="2:248" ht="12" customHeight="1">
      <c r="B43" s="132"/>
      <c r="C43" s="29"/>
      <c r="D43" s="131"/>
      <c r="E43" s="127"/>
      <c r="F43" s="2"/>
      <c r="G43" s="128">
        <f t="shared" si="0"/>
        <v>0</v>
      </c>
      <c r="IK43" s="129"/>
      <c r="IN43" s="129"/>
    </row>
    <row r="44" spans="2:248" s="122" customFormat="1" ht="10.5" customHeight="1">
      <c r="B44" s="120">
        <v>2.2999999999999998</v>
      </c>
      <c r="C44" s="121" t="s">
        <v>207</v>
      </c>
      <c r="D44" s="56">
        <v>0</v>
      </c>
      <c r="E44" s="56">
        <v>-800020</v>
      </c>
      <c r="F44" s="135"/>
      <c r="G44" s="128">
        <f t="shared" si="0"/>
        <v>-800.02</v>
      </c>
      <c r="IK44" s="123"/>
      <c r="IN44" s="123"/>
    </row>
    <row r="45" spans="2:248" s="122" customFormat="1" ht="12" customHeight="1">
      <c r="B45" s="120">
        <v>3</v>
      </c>
      <c r="C45" s="121" t="s">
        <v>208</v>
      </c>
      <c r="D45" s="121"/>
      <c r="E45" s="121"/>
      <c r="F45" s="43"/>
      <c r="G45" s="128">
        <f t="shared" si="0"/>
        <v>0</v>
      </c>
      <c r="IK45" s="123"/>
      <c r="IN45" s="123"/>
    </row>
    <row r="46" spans="2:248" s="122" customFormat="1" ht="12" customHeight="1">
      <c r="B46" s="120" t="s">
        <v>209</v>
      </c>
      <c r="C46" s="121" t="s">
        <v>174</v>
      </c>
      <c r="D46" s="133">
        <v>231552176</v>
      </c>
      <c r="E46" s="133">
        <v>10183000</v>
      </c>
      <c r="F46" s="134"/>
      <c r="G46" s="128">
        <f t="shared" si="0"/>
        <v>10183</v>
      </c>
      <c r="IK46" s="123"/>
      <c r="IN46" s="123"/>
    </row>
    <row r="47" spans="2:248" ht="12" customHeight="1">
      <c r="B47" s="126"/>
      <c r="C47" s="29" t="s">
        <v>210</v>
      </c>
      <c r="D47" s="127">
        <v>231552176</v>
      </c>
      <c r="E47" s="127">
        <v>10183000</v>
      </c>
      <c r="F47" s="40"/>
      <c r="G47" s="128">
        <f t="shared" si="0"/>
        <v>10183</v>
      </c>
      <c r="IK47" s="129"/>
      <c r="IN47" s="129"/>
    </row>
    <row r="48" spans="2:248" ht="12" customHeight="1">
      <c r="B48" s="130"/>
      <c r="C48" s="29" t="s">
        <v>211</v>
      </c>
      <c r="D48" s="127">
        <v>0</v>
      </c>
      <c r="E48" s="127">
        <v>0</v>
      </c>
      <c r="F48" s="40"/>
      <c r="G48" s="128">
        <f t="shared" si="0"/>
        <v>0</v>
      </c>
      <c r="IK48" s="129"/>
      <c r="IN48" s="129"/>
    </row>
    <row r="49" spans="2:248" ht="12" customHeight="1">
      <c r="B49" s="130"/>
      <c r="C49" s="29" t="s">
        <v>212</v>
      </c>
      <c r="D49" s="131"/>
      <c r="E49" s="127"/>
      <c r="F49" s="40"/>
      <c r="G49" s="128">
        <f t="shared" si="0"/>
        <v>0</v>
      </c>
      <c r="IK49" s="129"/>
      <c r="IN49" s="129"/>
    </row>
    <row r="50" spans="2:248" ht="12" customHeight="1">
      <c r="B50" s="132"/>
      <c r="C50" s="136"/>
      <c r="D50" s="131">
        <v>0</v>
      </c>
      <c r="E50" s="127">
        <v>0</v>
      </c>
      <c r="F50" s="40"/>
      <c r="G50" s="128">
        <f t="shared" si="0"/>
        <v>0</v>
      </c>
      <c r="IK50" s="129"/>
      <c r="IN50" s="129"/>
    </row>
    <row r="51" spans="2:248" s="122" customFormat="1" ht="12" customHeight="1">
      <c r="B51" s="120" t="s">
        <v>213</v>
      </c>
      <c r="C51" s="137" t="s">
        <v>181</v>
      </c>
      <c r="D51" s="133">
        <v>-197150000</v>
      </c>
      <c r="E51" s="133">
        <v>-47123200</v>
      </c>
      <c r="F51" s="134"/>
      <c r="G51" s="128">
        <f t="shared" si="0"/>
        <v>-47123.199999999997</v>
      </c>
      <c r="IK51" s="123"/>
      <c r="IN51" s="123"/>
    </row>
    <row r="52" spans="2:248" ht="12" customHeight="1">
      <c r="B52" s="126"/>
      <c r="C52" s="136" t="s">
        <v>214</v>
      </c>
      <c r="D52" s="127">
        <v>-197150000</v>
      </c>
      <c r="E52" s="127">
        <v>-45123200</v>
      </c>
      <c r="F52" s="40"/>
      <c r="G52" s="128">
        <f t="shared" si="0"/>
        <v>-45123.199999999997</v>
      </c>
      <c r="IK52" s="129"/>
      <c r="IN52" s="129"/>
    </row>
    <row r="53" spans="2:248" ht="12" customHeight="1">
      <c r="B53" s="130"/>
      <c r="C53" s="136" t="s">
        <v>215</v>
      </c>
      <c r="D53" s="29"/>
      <c r="E53" s="127"/>
      <c r="F53" s="40"/>
      <c r="G53" s="128">
        <f t="shared" si="0"/>
        <v>0</v>
      </c>
      <c r="IK53" s="129"/>
      <c r="IN53" s="129"/>
    </row>
    <row r="54" spans="2:248" ht="12" customHeight="1">
      <c r="B54" s="130"/>
      <c r="C54" s="136" t="s">
        <v>216</v>
      </c>
      <c r="D54" s="127"/>
      <c r="E54" s="127"/>
      <c r="F54" s="40"/>
      <c r="G54" s="128">
        <f t="shared" si="0"/>
        <v>0</v>
      </c>
      <c r="IK54" s="129"/>
      <c r="IN54" s="129"/>
    </row>
    <row r="55" spans="2:248" ht="12" customHeight="1">
      <c r="B55" s="130"/>
      <c r="C55" s="136" t="s">
        <v>217</v>
      </c>
      <c r="D55" s="29"/>
      <c r="E55" s="127"/>
      <c r="F55" s="40"/>
      <c r="G55" s="128">
        <f t="shared" si="0"/>
        <v>0</v>
      </c>
      <c r="IK55" s="129"/>
      <c r="IN55" s="129"/>
    </row>
    <row r="56" spans="2:248" ht="12" customHeight="1">
      <c r="B56" s="132"/>
      <c r="C56" s="136"/>
      <c r="D56" s="127">
        <v>0</v>
      </c>
      <c r="E56" s="127">
        <v>-2000000</v>
      </c>
      <c r="F56" s="40"/>
      <c r="G56" s="128">
        <f t="shared" si="0"/>
        <v>-2000</v>
      </c>
      <c r="IK56" s="129"/>
      <c r="IN56" s="129"/>
    </row>
    <row r="57" spans="2:248" s="122" customFormat="1" ht="12" customHeight="1">
      <c r="B57" s="120">
        <v>3.3</v>
      </c>
      <c r="C57" s="137" t="s">
        <v>218</v>
      </c>
      <c r="D57" s="138">
        <v>34402176</v>
      </c>
      <c r="E57" s="133">
        <v>-36940200</v>
      </c>
      <c r="F57" s="134"/>
      <c r="G57" s="128">
        <f t="shared" si="0"/>
        <v>-36940.199999999997</v>
      </c>
      <c r="IK57" s="123"/>
      <c r="IN57" s="123"/>
    </row>
    <row r="58" spans="2:248" s="122" customFormat="1" ht="12" customHeight="1">
      <c r="B58" s="120">
        <v>4</v>
      </c>
      <c r="C58" s="139" t="s">
        <v>219</v>
      </c>
      <c r="D58" s="138"/>
      <c r="E58" s="133"/>
      <c r="F58" s="134"/>
      <c r="G58" s="128">
        <f t="shared" si="0"/>
        <v>0</v>
      </c>
      <c r="IK58" s="123"/>
      <c r="IN58" s="123"/>
    </row>
    <row r="59" spans="2:248" ht="12" customHeight="1">
      <c r="B59" s="120">
        <v>5</v>
      </c>
      <c r="C59" s="137" t="s">
        <v>220</v>
      </c>
      <c r="D59" s="56">
        <v>321303.63250004814</v>
      </c>
      <c r="E59" s="56">
        <v>1204581.8200000003</v>
      </c>
      <c r="F59" s="135"/>
      <c r="G59" s="128">
        <f t="shared" si="0"/>
        <v>1204.5818200000003</v>
      </c>
      <c r="IK59" s="129"/>
      <c r="IN59" s="129"/>
    </row>
    <row r="60" spans="2:248" ht="12" customHeight="1">
      <c r="B60" s="120">
        <v>6</v>
      </c>
      <c r="C60" s="137" t="s">
        <v>221</v>
      </c>
      <c r="D60" s="56">
        <v>540715.1</v>
      </c>
      <c r="E60" s="56">
        <v>862018.73250004812</v>
      </c>
      <c r="F60" s="135"/>
      <c r="G60" s="128">
        <f t="shared" si="0"/>
        <v>862.01873250004815</v>
      </c>
      <c r="IK60" s="129"/>
      <c r="IN60" s="129"/>
    </row>
    <row r="61" spans="2:248">
      <c r="B61" s="140"/>
      <c r="C61" s="137" t="s">
        <v>222</v>
      </c>
      <c r="D61" s="56">
        <v>862018.73250004812</v>
      </c>
      <c r="E61" s="56">
        <v>2066600.5525000484</v>
      </c>
      <c r="F61" s="135"/>
      <c r="G61" s="128">
        <f t="shared" si="0"/>
        <v>2066.6005525000483</v>
      </c>
      <c r="IN61" s="128"/>
    </row>
    <row r="62" spans="2:248">
      <c r="B62" s="12"/>
      <c r="C62" s="2"/>
      <c r="D62" s="24">
        <v>6.9995655212551355E-4</v>
      </c>
      <c r="E62" s="24">
        <v>0</v>
      </c>
      <c r="F62" s="24"/>
      <c r="G62" s="141"/>
    </row>
    <row r="63" spans="2:248">
      <c r="B63" s="2"/>
      <c r="C63" s="1" t="str">
        <f>ӨӨТ!C19</f>
        <v>Захирал                                           ____________________  /Ц.Хүдэрмөнх/</v>
      </c>
      <c r="D63" s="1"/>
      <c r="E63" s="1"/>
      <c r="F63" s="1"/>
      <c r="G63" s="128"/>
    </row>
    <row r="64" spans="2:248">
      <c r="B64" s="12"/>
      <c r="C64" s="2"/>
      <c r="D64" s="2"/>
      <c r="E64" s="2"/>
      <c r="F64" s="2"/>
      <c r="G64" s="128"/>
    </row>
    <row r="65" spans="3:6">
      <c r="C65" s="2" t="s">
        <v>154</v>
      </c>
      <c r="D65" s="2"/>
      <c r="E65" s="2"/>
      <c r="F65" s="2"/>
    </row>
  </sheetData>
  <sheetProtection formatCells="0" formatColumns="0"/>
  <mergeCells count="11">
    <mergeCell ref="B17:B25"/>
    <mergeCell ref="B29:B36"/>
    <mergeCell ref="B38:B43"/>
    <mergeCell ref="B47:B50"/>
    <mergeCell ref="B52:B56"/>
    <mergeCell ref="B2:E2"/>
    <mergeCell ref="B4:C4"/>
    <mergeCell ref="B6:B7"/>
    <mergeCell ref="D6:D7"/>
    <mergeCell ref="E6:E7"/>
    <mergeCell ref="B10:B15"/>
  </mergeCells>
  <pageMargins left="0.23" right="0.16" top="0.17" bottom="0.25" header="0.55000000000000004" footer="0.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Ба</vt:lpstr>
      <vt:lpstr>ОТ</vt:lpstr>
      <vt:lpstr>ӨӨТ</vt:lpstr>
      <vt:lpstr>МГТ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2026-03-16T07:48:09Z</dcterms:created>
  <dcterms:modified xsi:type="dcterms:W3CDTF">2026-03-16T07:49:57Z</dcterms:modified>
</cp:coreProperties>
</file>