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63f50d0a281055b/2025/Balance/"/>
    </mc:Choice>
  </mc:AlternateContent>
  <xr:revisionPtr revIDLastSave="180" documentId="8_{37CA21BE-6A5A-4307-9CF7-3D7561CB2AFB}" xr6:coauthVersionLast="47" xr6:coauthVersionMax="47" xr10:uidLastSave="{8F01B7CC-C69A-4508-99BD-6C25A50DB3A5}"/>
  <bookViews>
    <workbookView xWindow="-109" yWindow="-109" windowWidth="26301" windowHeight="14169" xr2:uid="{BCCA2AB1-FADF-41C0-92E6-3FB8A017A155}"/>
  </bookViews>
  <sheets>
    <sheet name="1" sheetId="1" r:id="rId1"/>
    <sheet name="2" sheetId="2" r:id="rId2"/>
    <sheet name="3" sheetId="3" r:id="rId3"/>
    <sheet name="4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4" l="1"/>
  <c r="E62" i="4" s="1"/>
  <c r="E63" i="4"/>
  <c r="E55" i="4"/>
  <c r="E54" i="4"/>
  <c r="E61" i="4" s="1"/>
  <c r="E49" i="4"/>
  <c r="E48" i="4"/>
  <c r="E39" i="4"/>
  <c r="E46" i="4" s="1"/>
  <c r="E25" i="4"/>
  <c r="E20" i="4"/>
  <c r="E19" i="4"/>
  <c r="E18" i="4"/>
  <c r="E11" i="4"/>
  <c r="E28" i="4" s="1"/>
  <c r="V26" i="3"/>
  <c r="U25" i="3"/>
  <c r="T25" i="3"/>
  <c r="U23" i="3"/>
  <c r="T20" i="3"/>
  <c r="T18" i="3"/>
  <c r="U18" i="3" s="1"/>
  <c r="T17" i="3"/>
  <c r="U16" i="3"/>
  <c r="U15" i="3"/>
  <c r="U14" i="3"/>
  <c r="U13" i="3"/>
  <c r="U12" i="3"/>
  <c r="U11" i="3"/>
  <c r="U10" i="3"/>
  <c r="U9" i="3"/>
  <c r="U17" i="3" s="1"/>
  <c r="D17" i="1"/>
  <c r="D64" i="4"/>
  <c r="C64" i="4"/>
  <c r="C61" i="4"/>
  <c r="D54" i="4"/>
  <c r="D48" i="4"/>
  <c r="D61" i="4" s="1"/>
  <c r="C46" i="4"/>
  <c r="D39" i="4"/>
  <c r="D30" i="4"/>
  <c r="D46" i="4" s="1"/>
  <c r="D18" i="4"/>
  <c r="C18" i="4"/>
  <c r="D11" i="4"/>
  <c r="C11" i="4"/>
  <c r="K24" i="2"/>
  <c r="K26" i="2" s="1"/>
  <c r="K28" i="2" s="1"/>
  <c r="C62" i="1"/>
  <c r="C50" i="1"/>
  <c r="C43" i="1"/>
  <c r="C27" i="1"/>
  <c r="C17" i="1"/>
  <c r="U20" i="3" l="1"/>
  <c r="C28" i="4"/>
  <c r="C62" i="4" s="1"/>
  <c r="D28" i="4"/>
  <c r="D62" i="4" s="1"/>
  <c r="K34" i="2"/>
  <c r="K33" i="2"/>
  <c r="C28" i="1"/>
  <c r="C51" i="1"/>
  <c r="C63" i="1" s="1"/>
</calcChain>
</file>

<file path=xl/sharedStrings.xml><?xml version="1.0" encoding="utf-8"?>
<sst xmlns="http://schemas.openxmlformats.org/spreadsheetml/2006/main" count="352" uniqueCount="267">
  <si>
    <t>Нэгтгэсэн санхүүгийн байдлын тайлан</t>
  </si>
  <si>
    <t>"Монголын цахилгаан холбоо" ХК</t>
  </si>
  <si>
    <t>Тайлант үе:(2025.01.01-2025.12.31)</t>
  </si>
  <si>
    <t>МӨРИЙН ДУГААР</t>
  </si>
  <si>
    <t>ҮЗҮҮЛЭЛТ</t>
  </si>
  <si>
    <t>ҮЛДЭГДЭЛ</t>
  </si>
  <si>
    <t>Эцсийн үлдэгдэл</t>
  </si>
  <si>
    <t>1</t>
  </si>
  <si>
    <t>Хөрөнгө</t>
  </si>
  <si>
    <t>1.1</t>
  </si>
  <si>
    <t>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</si>
  <si>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</si>
  <si>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</si>
  <si>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</si>
  <si>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</si>
  <si>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</si>
  <si>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</si>
  <si>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</si>
  <si>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</si>
  <si>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</si>
  <si>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</si>
  <si>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 xml:space="preserve"> 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</si>
  <si>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</si>
  <si>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</si>
  <si>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</si>
  <si>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</si>
  <si>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</si>
  <si>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</si>
  <si>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</si>
  <si>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</si>
  <si>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1.1.11</t>
  </si>
  <si>
    <t>Эргэлтийн хөрөнгийн дүн</t>
  </si>
  <si>
    <t>1.2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</si>
  <si>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</si>
  <si>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</si>
  <si>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</si>
  <si>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</si>
  <si>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</si>
  <si>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</si>
  <si>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</si>
  <si>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</si>
  <si>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</si>
  <si>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</si>
  <si>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</si>
  <si>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</si>
  <si>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</si>
  <si>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</si>
  <si>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</si>
  <si>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</si>
  <si>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</si>
  <si>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1.2.10</t>
  </si>
  <si>
    <t>Эргэлтийн бус хөрөнгийн дүн</t>
  </si>
  <si>
    <t>1.3</t>
  </si>
  <si>
    <t>НИЙТ ХӨРӨНГИЙН ДҮН</t>
  </si>
  <si>
    <t>2</t>
  </si>
  <si>
    <t>Өр төлбөр ба эзэмшигчдийн өмч</t>
  </si>
  <si>
    <t>2.1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</si>
  <si>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</si>
  <si>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</si>
  <si>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</si>
  <si>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</si>
  <si>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</si>
  <si>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</si>
  <si>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</si>
  <si>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</si>
  <si>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</si>
  <si>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</si>
  <si>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НДШ-ийн өглөг</t>
  </si>
  <si>
    <t>2.1.1.5</t>
  </si>
  <si>
    <t>Богино хугацаат зээл</t>
  </si>
  <si>
    <t>2.1.1.6</t>
  </si>
  <si>
    <t>Хүүний өглөг</t>
  </si>
  <si>
    <t>2.1.1.7</t>
  </si>
  <si>
    <t>Ноогдол ашгийн өглөг</t>
  </si>
  <si>
    <t>2.1.1.8</t>
  </si>
  <si>
    <t>Урьдчилж орсон орлого</t>
  </si>
  <si>
    <t>2.1.1.9</t>
  </si>
  <si>
    <t>Нөөц /богино хугацаат 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</si>
  <si>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</si>
  <si>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</si>
  <si>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</si>
  <si>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хөрөнгө)-нд хамаарах өр төлбөр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</si>
  <si>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</si>
  <si>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</si>
  <si>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</si>
  <si>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</si>
  <si>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</si>
  <si>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</si>
  <si>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</si>
  <si>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/урт хугацаат өр төлбөр/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</si>
  <si>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</si>
  <si>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</si>
  <si>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</si>
  <si>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</si>
  <si>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</si>
  <si>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2.1.2.6</t>
  </si>
  <si>
    <t>Урт хугацаат өр төлбөрийн дүн</t>
  </si>
  <si>
    <t>2.2</t>
  </si>
  <si>
    <t>Өр төлбөрийн нийт дүн</t>
  </si>
  <si>
    <t>2.3</t>
  </si>
  <si>
    <t>Эздийн өмч</t>
  </si>
  <si>
    <t>2.3.1</t>
  </si>
  <si>
    <t>Өмч:	 - төрийн</t>
  </si>
  <si>
    <t>2.3.2</t>
  </si>
  <si>
    <t>- хувийн</t>
  </si>
  <si>
    <t>2.3.3</t>
  </si>
  <si>
    <t>-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</si>
  <si>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</si>
  <si>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</si>
  <si>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</si>
  <si>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</si>
  <si>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</si>
  <si>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</si>
  <si>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</si>
  <si>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</si>
  <si>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</si>
  <si>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</si>
  <si>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</si>
  <si>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</si>
  <si>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2.3.11</t>
  </si>
  <si>
    <t>Эзэмшигчдийн өмчийн дүн</t>
  </si>
  <si>
    <t>2.4</t>
  </si>
  <si>
    <t>ӨР ТӨЛБӨР БА ЭЗДИЙН ӨМЧИЙН ДҮН</t>
  </si>
  <si>
    <t>Захирал (Дарга)               ...............................</t>
  </si>
  <si>
    <t>Б.ЧИНБАТ</t>
  </si>
  <si>
    <t>Ерөнхий нягтлан бодогч  ...............................</t>
  </si>
  <si>
    <t>Т.ХАЛИУНАА</t>
  </si>
  <si>
    <t>Нэгтгэсэн орлогын дэлгэрэнгүй тайлан</t>
  </si>
  <si>
    <t>"Монголын цахилгаан холбоо"ХК</t>
  </si>
  <si>
    <t>Мөрийн дугаар</t>
  </si>
  <si>
    <t>Үзүүлэлт</t>
  </si>
  <si>
    <t>Өмнөх үе</t>
  </si>
  <si>
    <t>Тайлант үе</t>
  </si>
  <si>
    <t>Борлуулалтын орлого /цэвэр/</t>
  </si>
  <si>
    <t>Борлуулалтын өртөг</t>
  </si>
  <si>
    <t>Нийт ашиг (алдагдал)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</si>
  <si>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</si>
  <si>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</si>
  <si>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</si>
  <si>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</si>
  <si>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</si>
  <si>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</si>
  <si>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</si>
  <si>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</si>
  <si>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</si>
  <si>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</si>
  <si>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</si>
  <si>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</si>
  <si>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</si>
  <si>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</si>
  <si>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>Татвар төлөхийн өмнөх ашиг (алдагдал)</t>
  </si>
  <si>
    <t xml:space="preserve"> 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</si>
  <si>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</si>
  <si>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</si>
  <si>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</si>
  <si>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</si>
  <si>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</si>
  <si>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 зөрүү</t>
  </si>
  <si>
    <t>Бусад олз (гарз)</t>
  </si>
  <si>
    <t>Орлогын нийт дүн</t>
  </si>
  <si>
    <t>Нэгж хувьцаанд ногдох суурь ашиг (алдагдал)</t>
  </si>
  <si>
    <t>Захирал (Дарга):          ...............................</t>
  </si>
  <si>
    <t>Ерөнхий нягтлан бодогч: ................................</t>
  </si>
  <si>
    <t>Нэгтгэсэн өмчийн өөрчлөлтийн тайлан</t>
  </si>
  <si>
    <t>Монголын цахилгаан холбоо</t>
  </si>
  <si>
    <t>(аж ахуйн нэгжийн нэр)</t>
  </si>
  <si>
    <t>№</t>
  </si>
  <si>
    <t>Өмч</t>
  </si>
  <si>
    <t>Гадаад вальютын хөрвүүлэлтын нөөц</t>
  </si>
  <si>
    <t>Нийт дүн</t>
  </si>
  <si>
    <t xml:space="preserve"> 2023 оны 12-р сарын 31-ний үлдэгдэл</t>
  </si>
  <si>
    <t>НББ-ийн бодлогын өөрчлөлтийн нөлөө, алдааны залруулга</t>
  </si>
  <si>
    <t>Залруулсан  үлдэгдэл</t>
  </si>
  <si>
    <t>Өмчид гарсан өөрчлөлт</t>
  </si>
  <si>
    <t>Зарласан ногдол ашиг</t>
  </si>
  <si>
    <t>Дахин үнэлгээний нэмэгдлийн хэрэгжсэн дүн</t>
  </si>
  <si>
    <t>2025 оны 1-р сарын 01-ний үлдэгдэл</t>
  </si>
  <si>
    <t>НББ--ийн бодлогын өөрчлөлтийн нөлөө, алдааны залруулга</t>
  </si>
  <si>
    <t>Залруулсан үлдэгдэл</t>
  </si>
  <si>
    <t>2025 оны 12 -р сарын 31- ний үлдэгдэл</t>
  </si>
  <si>
    <t>Захирал (Дарга)</t>
  </si>
  <si>
    <t xml:space="preserve"> ...................................................</t>
  </si>
  <si>
    <t>Ерөнхий нягтлан бодогч</t>
  </si>
  <si>
    <t>Нэгтгэсэн мөнгөн гүйлгээний тайлан</t>
  </si>
  <si>
    <t>Д/д</t>
  </si>
  <si>
    <t>Өмнөх он</t>
  </si>
  <si>
    <t>Үндсэн үйл ажиллагааны мөнгөн гүйлгээ</t>
  </si>
  <si>
    <t>Мөнгөн орлогын дүн(+)</t>
  </si>
  <si>
    <t xml:space="preserve">        Бараа борлуулсан, үйлчилгээ үзүүлсний орлого</t>
  </si>
  <si>
    <t xml:space="preserve">        Эрхийн шимтгэл, хураамж, төлбөрийн орлого</t>
  </si>
  <si>
    <t xml:space="preserve">        Даатгалын нөхвөрөөс хүлээн авсан мөнгө</t>
  </si>
  <si>
    <t xml:space="preserve">        Буцаан авсан албан татвар</t>
  </si>
  <si>
    <t xml:space="preserve">        Татаас санхүүжилтийн орлого</t>
  </si>
  <si>
    <t xml:space="preserve">        Бусад мөнгөн орлого</t>
  </si>
  <si>
    <t>Мөнгөн зарлагын дүн(-)</t>
  </si>
  <si>
    <t xml:space="preserve">        Ажиллагчдад төлсөн</t>
  </si>
  <si>
    <t xml:space="preserve">        Нийгмийн даатгалын байгууллагад төлсөн</t>
  </si>
  <si>
    <t xml:space="preserve">        Бараа материал худалдан авахад төлсөн</t>
  </si>
  <si>
    <t xml:space="preserve">        Ашиглалтын зардалд төлсөн</t>
  </si>
  <si>
    <t xml:space="preserve">        Түлш шатахуун, тээврийн хөлс, сэлбэг хэрэгсэлд төлсөн</t>
  </si>
  <si>
    <t xml:space="preserve">        Хүүний төлбөрт төлсөн</t>
  </si>
  <si>
    <t xml:space="preserve">        Татварын байгуулагад төлсөн</t>
  </si>
  <si>
    <t xml:space="preserve">        Даатгалын төлбөрт төлсөн</t>
  </si>
  <si>
    <t>1.2.9</t>
  </si>
  <si>
    <t xml:space="preserve">  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</si>
  <si>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</si>
  <si>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</si>
  <si>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  Үндсэн хөрөнгө борлуулсны орлого</t>
  </si>
  <si>
    <t xml:space="preserve">        Биет бус хөрөнгө борлуулсны орлого</t>
  </si>
  <si>
    <t>2.1.3</t>
  </si>
  <si>
    <t xml:space="preserve">        Хөрөнгө оруулалт борлуулсны орлого</t>
  </si>
  <si>
    <t>2.1.4</t>
  </si>
  <si>
    <t xml:space="preserve">        Бусад урт хугацаат хөрөнгө борлуулсны орлого</t>
  </si>
  <si>
    <t>2.1.5</t>
  </si>
  <si>
    <t xml:space="preserve">        Бусдад олгосон зээл, мөнгөн урьдчилгааны буцаан төлөлт</t>
  </si>
  <si>
    <t>2.1.6</t>
  </si>
  <si>
    <t xml:space="preserve">        Хүлээн авсан хүүний орлого</t>
  </si>
  <si>
    <t>2.1.7</t>
  </si>
  <si>
    <t xml:space="preserve">        Хүлээн авсан ноогдол ашиг</t>
  </si>
  <si>
    <t>2.1.8</t>
  </si>
  <si>
    <t xml:space="preserve">        Бусад орлого.</t>
  </si>
  <si>
    <t>2.2.1</t>
  </si>
  <si>
    <t xml:space="preserve">        Үндсэн хөрөнгө олж эзэмшихэд төлсөн</t>
  </si>
  <si>
    <t>2.2.2</t>
  </si>
  <si>
    <t xml:space="preserve">        Биет бус хөрөнгө олж эзэмшихэд төлсөн</t>
  </si>
  <si>
    <t>2.2.3</t>
  </si>
  <si>
    <t xml:space="preserve">        Хөрөнгө оруулалт олж эзэмшихэд төлсөн</t>
  </si>
  <si>
    <t>2.2.4</t>
  </si>
  <si>
    <t xml:space="preserve">        Бусад урт хугацаат хөрөнгө олж эзэмшихэд төлсөн</t>
  </si>
  <si>
    <t>2.2.5</t>
  </si>
  <si>
    <t xml:space="preserve">        Бусдад олгосон зээл болон урьдчилгаа</t>
  </si>
  <si>
    <t>2.2.6</t>
  </si>
  <si>
    <t xml:space="preserve">        Бусад зарлага.</t>
  </si>
  <si>
    <t>Хөрөнгө оруулалтын үйл ажиллагааны цэвэр мөнгөн гүйлгээний дүн</t>
  </si>
  <si>
    <t>3</t>
  </si>
  <si>
    <t>Санхүүгийн үйл ажиллагааны мөнгөн гүйлгээ</t>
  </si>
  <si>
    <t>3.1</t>
  </si>
  <si>
    <t>3.1.1</t>
  </si>
  <si>
    <t xml:space="preserve">        Зээл авсан, өрийн үнэт цаас гаргаснаас хүлээн авсан</t>
  </si>
  <si>
    <t>3.1.2</t>
  </si>
  <si>
    <t xml:space="preserve">        Хувьцаа болон өмчийн бусад үнэт цаас гаргаснаас хүлээн авсан</t>
  </si>
  <si>
    <t>3.1.3</t>
  </si>
  <si>
    <t xml:space="preserve">        Төрөл бүрийн хандив</t>
  </si>
  <si>
    <t>3.1.4</t>
  </si>
  <si>
    <t xml:space="preserve">        Валютын зөрүүний орлого</t>
  </si>
  <si>
    <t xml:space="preserve">        Бусад орлого </t>
  </si>
  <si>
    <t>3.2</t>
  </si>
  <si>
    <t>3.2.1</t>
  </si>
  <si>
    <t xml:space="preserve">        Зээл, өрийн үнэт цаасны төлбөрт төлсөн мөнгө</t>
  </si>
  <si>
    <t>3.2.2</t>
  </si>
  <si>
    <t xml:space="preserve">        Санхүүгийн түрээсийн өглөгт төлсөн</t>
  </si>
  <si>
    <t>3.2.3</t>
  </si>
  <si>
    <t xml:space="preserve">        Хувьцаа буцаан худалдаж авахад төлсөн</t>
  </si>
  <si>
    <t>3.2.4</t>
  </si>
  <si>
    <t xml:space="preserve">        Төлсөн ногдол ашиг</t>
  </si>
  <si>
    <t>3.2.5</t>
  </si>
  <si>
    <t xml:space="preserve">        Валютын зөрүүний алдагдал</t>
  </si>
  <si>
    <t>Санхүүгийн үйл ажиллагааны цэвэр мөнгөн гүйлгээний дүн</t>
  </si>
  <si>
    <t>3.2.6</t>
  </si>
  <si>
    <t xml:space="preserve">        Бусад зарлага</t>
  </si>
  <si>
    <t>Бүх цэвэр мөнгөн гүйлгээ</t>
  </si>
  <si>
    <t>3.3</t>
  </si>
  <si>
    <t>Мөнгө, түүнтэй адилтгах хөрөнгийн эхний үлдэгдэл</t>
  </si>
  <si>
    <t>4</t>
  </si>
  <si>
    <t>Мөнгө, түүнтэй адилтгах хөрөнгийн эцсийн үлдэгдэл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</si>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</sst>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\(#,##0.00\);\ "/>
    <numFmt numFmtId="165" formatCode="#,##0.000000_);\(#,##0.000000\)"/>
    <numFmt numFmtId="166" formatCode="#,##0.00000000_);\(#,##0.00000000\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979797"/>
      <name val="Segoe UI"/>
      <family val="2"/>
    </font>
    <font>
      <sz val="10"/>
      <color rgb="FF000000"/>
      <name val="Tahoma"/>
      <family val="2"/>
    </font>
    <font>
      <b/>
      <sz val="11"/>
      <color rgb="FF000000"/>
      <name val="Tahom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696969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wrapText="1" readingOrder="1"/>
    </xf>
    <xf numFmtId="4" fontId="0" fillId="0" borderId="0" xfId="0" applyNumberFormat="1"/>
    <xf numFmtId="43" fontId="0" fillId="0" borderId="0" xfId="1" applyFont="1"/>
    <xf numFmtId="39" fontId="3" fillId="0" borderId="0" xfId="0" applyNumberFormat="1" applyFont="1"/>
    <xf numFmtId="49" fontId="7" fillId="0" borderId="0" xfId="0" applyNumberFormat="1" applyFont="1" applyAlignment="1">
      <alignment vertical="center" wrapText="1" readingOrder="1"/>
    </xf>
    <xf numFmtId="49" fontId="5" fillId="0" borderId="0" xfId="0" applyNumberFormat="1" applyFont="1" applyAlignment="1">
      <alignment horizontal="center" vertical="top" wrapText="1" readingOrder="1"/>
    </xf>
    <xf numFmtId="164" fontId="0" fillId="0" borderId="0" xfId="0" applyNumberFormat="1"/>
    <xf numFmtId="39" fontId="0" fillId="0" borderId="0" xfId="0" applyNumberFormat="1"/>
    <xf numFmtId="49" fontId="4" fillId="0" borderId="0" xfId="0" applyNumberFormat="1" applyFont="1" applyAlignment="1">
      <alignment horizontal="left" wrapText="1" readingOrder="1"/>
    </xf>
    <xf numFmtId="49" fontId="4" fillId="0" borderId="0" xfId="0" applyNumberFormat="1" applyFont="1" applyAlignment="1">
      <alignment vertical="center" wrapText="1" readingOrder="1"/>
    </xf>
    <xf numFmtId="164" fontId="4" fillId="0" borderId="0" xfId="0" applyNumberFormat="1" applyFont="1" applyAlignment="1">
      <alignment vertical="center" wrapText="1" readingOrder="1"/>
    </xf>
    <xf numFmtId="49" fontId="5" fillId="0" borderId="0" xfId="0" applyNumberFormat="1" applyFont="1" applyAlignment="1">
      <alignment vertical="center" wrapText="1" readingOrder="1"/>
    </xf>
    <xf numFmtId="164" fontId="5" fillId="0" borderId="0" xfId="0" applyNumberFormat="1" applyFont="1" applyAlignment="1">
      <alignment vertical="center" wrapText="1" readingOrder="1"/>
    </xf>
    <xf numFmtId="49" fontId="8" fillId="0" borderId="0" xfId="0" applyNumberFormat="1" applyFont="1" applyAlignment="1">
      <alignment horizontal="center" vertical="top" wrapText="1" readingOrder="1"/>
    </xf>
    <xf numFmtId="49" fontId="9" fillId="0" borderId="0" xfId="0" applyNumberFormat="1" applyFont="1" applyAlignment="1">
      <alignment horizontal="center" vertical="top" wrapText="1" readingOrder="1"/>
    </xf>
    <xf numFmtId="49" fontId="9" fillId="0" borderId="0" xfId="0" applyNumberFormat="1" applyFont="1" applyAlignment="1">
      <alignment vertical="top" wrapText="1" readingOrder="1"/>
    </xf>
    <xf numFmtId="0" fontId="9" fillId="0" borderId="0" xfId="0" applyFont="1" applyAlignment="1">
      <alignment horizontal="center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vertical="center" wrapText="1" readingOrder="1"/>
    </xf>
    <xf numFmtId="0" fontId="10" fillId="0" borderId="0" xfId="0" applyFont="1" applyAlignment="1">
      <alignment horizontal="left" vertical="center" wrapText="1" readingOrder="1"/>
    </xf>
    <xf numFmtId="164" fontId="10" fillId="0" borderId="0" xfId="0" applyNumberFormat="1" applyFont="1" applyAlignment="1">
      <alignment vertical="center" wrapText="1" readingOrder="1"/>
    </xf>
    <xf numFmtId="164" fontId="9" fillId="0" borderId="0" xfId="0" applyNumberFormat="1" applyFont="1" applyAlignment="1">
      <alignment vertical="center" wrapText="1" readingOrder="1"/>
    </xf>
    <xf numFmtId="43" fontId="9" fillId="0" borderId="0" xfId="1" applyFont="1" applyBorder="1" applyAlignment="1">
      <alignment horizontal="center" vertical="center" wrapText="1" readingOrder="1"/>
    </xf>
    <xf numFmtId="43" fontId="10" fillId="0" borderId="0" xfId="1" applyFont="1" applyBorder="1" applyAlignment="1">
      <alignment horizontal="right" vertical="center" wrapText="1" readingOrder="1"/>
    </xf>
    <xf numFmtId="43" fontId="9" fillId="0" borderId="0" xfId="1" applyFont="1" applyBorder="1" applyAlignment="1">
      <alignment horizontal="right" vertical="center" wrapText="1" readingOrder="1"/>
    </xf>
    <xf numFmtId="43" fontId="0" fillId="0" borderId="0" xfId="1" applyFont="1" applyFill="1"/>
    <xf numFmtId="0" fontId="12" fillId="0" borderId="0" xfId="0" applyFont="1" applyAlignment="1">
      <alignment vertical="center" wrapText="1" readingOrder="1"/>
    </xf>
    <xf numFmtId="0" fontId="9" fillId="0" borderId="0" xfId="0" applyFont="1" applyAlignment="1">
      <alignment horizontal="left" vertical="center" wrapText="1" indent="1" readingOrder="1"/>
    </xf>
    <xf numFmtId="49" fontId="10" fillId="0" borderId="0" xfId="0" applyNumberFormat="1" applyFont="1" applyAlignment="1">
      <alignment vertical="center" wrapText="1" readingOrder="1"/>
    </xf>
    <xf numFmtId="49" fontId="9" fillId="0" borderId="0" xfId="0" applyNumberFormat="1" applyFont="1" applyAlignment="1">
      <alignment vertical="center" wrapText="1" readingOrder="1"/>
    </xf>
    <xf numFmtId="43" fontId="0" fillId="0" borderId="0" xfId="1" applyFont="1" applyFill="1" applyBorder="1"/>
    <xf numFmtId="166" fontId="0" fillId="0" borderId="0" xfId="0" applyNumberFormat="1"/>
    <xf numFmtId="49" fontId="10" fillId="0" borderId="0" xfId="0" applyNumberFormat="1" applyFont="1" applyAlignment="1">
      <alignment horizontal="left" vertical="center" wrapText="1" indent="1" readingOrder="1"/>
    </xf>
    <xf numFmtId="0" fontId="14" fillId="0" borderId="0" xfId="0" applyFont="1" applyAlignment="1">
      <alignment vertical="center" wrapText="1" readingOrder="1"/>
    </xf>
    <xf numFmtId="49" fontId="11" fillId="0" borderId="0" xfId="0" applyNumberFormat="1" applyFont="1" applyAlignment="1">
      <alignment vertical="center" wrapText="1" readingOrder="1"/>
    </xf>
    <xf numFmtId="0" fontId="11" fillId="0" borderId="0" xfId="0" applyFont="1" applyAlignment="1">
      <alignment vertical="center" wrapText="1" readingOrder="1"/>
    </xf>
    <xf numFmtId="4" fontId="6" fillId="0" borderId="0" xfId="0" applyNumberFormat="1" applyFont="1"/>
    <xf numFmtId="49" fontId="4" fillId="0" borderId="0" xfId="0" applyNumberFormat="1" applyFont="1" applyAlignment="1">
      <alignment horizontal="left" wrapText="1" readingOrder="1"/>
    </xf>
    <xf numFmtId="49" fontId="9" fillId="0" borderId="0" xfId="0" applyNumberFormat="1" applyFont="1" applyAlignment="1">
      <alignment horizontal="right" vertical="center" wrapText="1" readingOrder="1"/>
    </xf>
    <xf numFmtId="0" fontId="9" fillId="0" borderId="0" xfId="0" applyFont="1" applyAlignment="1">
      <alignment horizontal="center" vertical="center" wrapText="1" readingOrder="1"/>
    </xf>
    <xf numFmtId="49" fontId="10" fillId="0" borderId="0" xfId="0" applyNumberFormat="1" applyFont="1" applyAlignment="1">
      <alignment horizontal="left" vertical="center" wrapText="1" readingOrder="1"/>
    </xf>
    <xf numFmtId="164" fontId="10" fillId="0" borderId="0" xfId="0" applyNumberFormat="1" applyFont="1" applyAlignment="1">
      <alignment horizontal="right" vertical="center" wrapText="1" readingOrder="1"/>
    </xf>
    <xf numFmtId="164" fontId="9" fillId="0" borderId="0" xfId="0" applyNumberFormat="1" applyFont="1" applyAlignment="1">
      <alignment horizontal="right" vertical="center" wrapText="1" readingOrder="1"/>
    </xf>
    <xf numFmtId="49" fontId="9" fillId="0" borderId="0" xfId="0" applyNumberFormat="1" applyFont="1" applyAlignment="1">
      <alignment horizontal="left" vertical="center" wrapText="1" readingOrder="1"/>
    </xf>
    <xf numFmtId="49" fontId="9" fillId="0" borderId="0" xfId="0" applyNumberFormat="1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center" vertical="center" wrapText="1" readingOrder="1"/>
    </xf>
    <xf numFmtId="49" fontId="5" fillId="0" borderId="0" xfId="0" applyNumberFormat="1" applyFont="1" applyAlignment="1">
      <alignment horizontal="right" vertical="top" wrapText="1" readingOrder="1"/>
    </xf>
    <xf numFmtId="49" fontId="2" fillId="0" borderId="0" xfId="0" applyNumberFormat="1" applyFont="1" applyAlignment="1">
      <alignment horizontal="center" wrapText="1" readingOrder="1"/>
    </xf>
    <xf numFmtId="0" fontId="5" fillId="0" borderId="0" xfId="0" applyFont="1" applyAlignment="1">
      <alignment horizontal="center" vertical="center" wrapText="1" readingOrder="1"/>
    </xf>
    <xf numFmtId="49" fontId="8" fillId="0" borderId="0" xfId="0" applyNumberFormat="1" applyFont="1" applyAlignment="1">
      <alignment horizontal="center" vertical="top" wrapText="1" readingOrder="1"/>
    </xf>
    <xf numFmtId="49" fontId="9" fillId="0" borderId="0" xfId="0" applyNumberFormat="1" applyFont="1" applyAlignment="1">
      <alignment horizontal="center" vertical="top" wrapText="1" readingOrder="1"/>
    </xf>
    <xf numFmtId="0" fontId="9" fillId="0" borderId="0" xfId="0" applyFont="1" applyAlignment="1">
      <alignment horizontal="left" vertical="center" wrapText="1" readingOrder="1"/>
    </xf>
    <xf numFmtId="49" fontId="11" fillId="0" borderId="0" xfId="0" applyNumberFormat="1" applyFont="1" applyAlignment="1">
      <alignment horizontal="left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left" vertical="center" wrapText="1" readingOrder="1"/>
    </xf>
    <xf numFmtId="164" fontId="3" fillId="0" borderId="0" xfId="0" applyNumberFormat="1" applyFont="1"/>
    <xf numFmtId="164" fontId="5" fillId="0" borderId="0" xfId="0" applyNumberFormat="1" applyFont="1" applyBorder="1" applyAlignment="1">
      <alignment vertical="center" wrapText="1" readingOrder="1"/>
    </xf>
    <xf numFmtId="43" fontId="3" fillId="0" borderId="0" xfId="1" applyFont="1"/>
    <xf numFmtId="164" fontId="10" fillId="0" borderId="0" xfId="0" applyNumberFormat="1" applyFont="1" applyBorder="1" applyAlignment="1">
      <alignment vertical="center" wrapText="1" readingOrder="1"/>
    </xf>
    <xf numFmtId="164" fontId="9" fillId="0" borderId="0" xfId="0" applyNumberFormat="1" applyFont="1" applyBorder="1" applyAlignment="1">
      <alignment vertical="center" wrapText="1" readingOrder="1"/>
    </xf>
    <xf numFmtId="49" fontId="8" fillId="0" borderId="0" xfId="0" applyNumberFormat="1" applyFont="1" applyBorder="1" applyAlignment="1">
      <alignment horizontal="center" vertical="center" wrapText="1" readingOrder="1"/>
    </xf>
    <xf numFmtId="0" fontId="0" fillId="0" borderId="0" xfId="0" applyBorder="1"/>
    <xf numFmtId="49" fontId="4" fillId="0" borderId="0" xfId="0" applyNumberFormat="1" applyFont="1" applyBorder="1" applyAlignment="1">
      <alignment horizontal="left" wrapText="1" readingOrder="1"/>
    </xf>
    <xf numFmtId="43" fontId="0" fillId="0" borderId="0" xfId="1" applyFont="1" applyBorder="1"/>
    <xf numFmtId="49" fontId="9" fillId="0" borderId="0" xfId="0" applyNumberFormat="1" applyFont="1" applyBorder="1" applyAlignment="1">
      <alignment horizontal="right" vertical="center" wrapText="1" readingOrder="1"/>
    </xf>
    <xf numFmtId="0" fontId="12" fillId="0" borderId="0" xfId="0" applyFont="1" applyBorder="1" applyAlignment="1">
      <alignment horizontal="left" vertical="top" wrapText="1" readingOrder="1"/>
    </xf>
    <xf numFmtId="0" fontId="9" fillId="0" borderId="0" xfId="0" applyFont="1" applyBorder="1" applyAlignment="1">
      <alignment horizontal="center" vertical="center" wrapText="1" readingOrder="1"/>
    </xf>
    <xf numFmtId="0" fontId="9" fillId="0" borderId="0" xfId="0" applyFont="1" applyBorder="1" applyAlignment="1">
      <alignment horizontal="center" vertical="center" wrapText="1" readingOrder="1"/>
    </xf>
    <xf numFmtId="0" fontId="10" fillId="0" borderId="0" xfId="0" applyFont="1" applyBorder="1" applyAlignment="1">
      <alignment horizontal="left" vertical="center" wrapText="1" readingOrder="1"/>
    </xf>
    <xf numFmtId="49" fontId="10" fillId="0" borderId="0" xfId="0" applyNumberFormat="1" applyFont="1" applyBorder="1" applyAlignment="1">
      <alignment horizontal="left" vertical="center" wrapText="1" readingOrder="1"/>
    </xf>
    <xf numFmtId="164" fontId="10" fillId="0" borderId="0" xfId="0" applyNumberFormat="1" applyFont="1" applyBorder="1" applyAlignment="1">
      <alignment horizontal="right" vertical="center" wrapText="1" readingOrder="1"/>
    </xf>
    <xf numFmtId="0" fontId="9" fillId="0" borderId="0" xfId="0" applyFont="1" applyBorder="1" applyAlignment="1">
      <alignment horizontal="left" vertical="center" wrapText="1" readingOrder="1"/>
    </xf>
    <xf numFmtId="49" fontId="9" fillId="0" borderId="0" xfId="0" applyNumberFormat="1" applyFont="1" applyBorder="1" applyAlignment="1">
      <alignment horizontal="left" vertical="center" wrapText="1" readingOrder="1"/>
    </xf>
    <xf numFmtId="164" fontId="9" fillId="0" borderId="0" xfId="0" applyNumberFormat="1" applyFont="1" applyBorder="1" applyAlignment="1">
      <alignment horizontal="right" vertical="center" wrapText="1" readingOrder="1"/>
    </xf>
    <xf numFmtId="43" fontId="0" fillId="0" borderId="0" xfId="0" applyNumberFormat="1" applyBorder="1"/>
    <xf numFmtId="4" fontId="0" fillId="0" borderId="0" xfId="0" applyNumberFormat="1" applyBorder="1"/>
    <xf numFmtId="0" fontId="13" fillId="0" borderId="0" xfId="0" applyFont="1" applyBorder="1" applyAlignment="1">
      <alignment horizontal="left" vertical="center" wrapText="1" readingOrder="1"/>
    </xf>
    <xf numFmtId="164" fontId="0" fillId="0" borderId="0" xfId="0" applyNumberFormat="1" applyBorder="1"/>
    <xf numFmtId="39" fontId="0" fillId="0" borderId="0" xfId="0" applyNumberFormat="1" applyBorder="1"/>
    <xf numFmtId="0" fontId="9" fillId="0" borderId="0" xfId="0" applyFont="1" applyBorder="1" applyAlignment="1">
      <alignment horizontal="left" vertical="top" wrapText="1" readingOrder="1"/>
    </xf>
    <xf numFmtId="0" fontId="9" fillId="0" borderId="0" xfId="0" applyFont="1" applyBorder="1" applyAlignment="1">
      <alignment horizontal="left" vertical="top" wrapText="1" readingOrder="1"/>
    </xf>
    <xf numFmtId="49" fontId="9" fillId="0" borderId="0" xfId="0" applyNumberFormat="1" applyFont="1" applyBorder="1" applyAlignment="1">
      <alignment horizontal="left" vertical="top" wrapText="1" readingOrder="1"/>
    </xf>
    <xf numFmtId="49" fontId="9" fillId="0" borderId="0" xfId="0" applyNumberFormat="1" applyFont="1" applyBorder="1" applyAlignment="1">
      <alignment horizontal="center" vertical="top" wrapText="1" readingOrder="1"/>
    </xf>
    <xf numFmtId="165" fontId="0" fillId="0" borderId="0" xfId="0" applyNumberFormat="1" applyBorder="1"/>
  </cellXfs>
  <cellStyles count="3">
    <cellStyle name="Comma" xfId="1" builtinId="3"/>
    <cellStyle name="Comma 13 3" xfId="2" xr:uid="{B981AA56-727B-4324-8735-BD3C1ECFDC8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63f50d0a281055b/2025/Balance/12/Balance%202025.xlsx" TargetMode="External"/><Relationship Id="rId1" Type="http://schemas.openxmlformats.org/officeDocument/2006/relationships/externalLinkPath" Target="12/Balanc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rdal tailan"/>
      <sheetName val="1 sum (2)"/>
      <sheetName val="1 sum"/>
      <sheetName val="2 sum"/>
      <sheetName val="3 sum"/>
      <sheetName val="4 sum"/>
      <sheetName val="Todruulga-1-1 (2)"/>
      <sheetName val="Тодруулга ҮХ "/>
      <sheetName val="биет бус (2)"/>
      <sheetName val="Todruulga-3-2 (3)"/>
    </sheetNames>
    <sheetDataSet>
      <sheetData sheetId="0"/>
      <sheetData sheetId="1">
        <row r="8">
          <cell r="G8">
            <v>155508788.11999997</v>
          </cell>
        </row>
      </sheetData>
      <sheetData sheetId="2">
        <row r="8">
          <cell r="C8">
            <v>484906162.75</v>
          </cell>
        </row>
      </sheetData>
      <sheetData sheetId="3">
        <row r="34">
          <cell r="Q34">
            <v>8196503.179997161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7DE1-D05F-463E-8170-18A321C6BECF}">
  <dimension ref="A1:F68"/>
  <sheetViews>
    <sheetView tabSelected="1" topLeftCell="A3" workbookViewId="0">
      <selection activeCell="G13" sqref="G13"/>
    </sheetView>
  </sheetViews>
  <sheetFormatPr defaultRowHeight="13.6" x14ac:dyDescent="0.25"/>
  <cols>
    <col min="1" max="1" width="7.77734375" style="1" customWidth="1"/>
    <col min="2" max="2" width="39.44140625" style="1" customWidth="1"/>
    <col min="3" max="3" width="19" style="1" customWidth="1"/>
    <col min="4" max="4" width="21.21875" style="14" customWidth="1"/>
    <col min="5" max="5" width="13" style="1" customWidth="1"/>
    <col min="6" max="6" width="15.109375" style="1" customWidth="1"/>
    <col min="7" max="7" width="17.77734375" style="1" customWidth="1"/>
    <col min="8" max="16384" width="8.88671875" style="1"/>
  </cols>
  <sheetData>
    <row r="1" spans="1:6" ht="13.6" customHeight="1" x14ac:dyDescent="0.25">
      <c r="A1" s="49" t="s">
        <v>0</v>
      </c>
      <c r="B1" s="49"/>
      <c r="C1" s="49"/>
    </row>
    <row r="2" spans="1:6" ht="13.6" customHeight="1" x14ac:dyDescent="0.25">
      <c r="B2" s="2"/>
      <c r="C2" s="2"/>
    </row>
    <row r="3" spans="1:6" ht="13.6" customHeight="1" x14ac:dyDescent="0.25">
      <c r="A3" s="39" t="s">
        <v>1</v>
      </c>
      <c r="B3" s="39"/>
      <c r="C3" s="48" t="s">
        <v>2</v>
      </c>
      <c r="D3" s="48"/>
    </row>
    <row r="4" spans="1:6" ht="14.3" customHeight="1" x14ac:dyDescent="0.25">
      <c r="A4" s="50" t="s">
        <v>3</v>
      </c>
      <c r="B4" s="50" t="s">
        <v>4</v>
      </c>
      <c r="C4" s="50" t="s">
        <v>5</v>
      </c>
      <c r="D4" s="47" t="s">
        <v>6</v>
      </c>
    </row>
    <row r="5" spans="1:6" x14ac:dyDescent="0.25">
      <c r="A5" s="50"/>
      <c r="B5" s="50"/>
      <c r="C5" s="50"/>
      <c r="D5" s="47"/>
    </row>
    <row r="6" spans="1:6" x14ac:dyDescent="0.25">
      <c r="A6" s="11" t="s">
        <v>7</v>
      </c>
      <c r="B6" s="11" t="s">
        <v>8</v>
      </c>
      <c r="C6" s="12">
        <v>0</v>
      </c>
    </row>
    <row r="7" spans="1:6" x14ac:dyDescent="0.25">
      <c r="A7" s="11" t="s">
        <v>9</v>
      </c>
      <c r="B7" s="11" t="s">
        <v>10</v>
      </c>
      <c r="C7" s="12">
        <v>0</v>
      </c>
    </row>
    <row r="8" spans="1:6" x14ac:dyDescent="0.25">
      <c r="A8" s="13" t="s">
        <v>11</v>
      </c>
      <c r="B8" s="13" t="s">
        <v>12</v>
      </c>
      <c r="C8" s="14">
        <v>484906162.75</v>
      </c>
      <c r="D8" s="58">
        <v>155508788.11999997</v>
      </c>
      <c r="E8" s="57"/>
      <c r="F8" s="5"/>
    </row>
    <row r="9" spans="1:6" x14ac:dyDescent="0.25">
      <c r="A9" s="13" t="s">
        <v>13</v>
      </c>
      <c r="B9" s="13" t="s">
        <v>14</v>
      </c>
      <c r="C9" s="14">
        <v>6847874274.8500004</v>
      </c>
      <c r="D9" s="58">
        <v>3625488303.4700003</v>
      </c>
      <c r="E9" s="57"/>
      <c r="F9" s="5"/>
    </row>
    <row r="10" spans="1:6" x14ac:dyDescent="0.25">
      <c r="A10" s="13" t="s">
        <v>15</v>
      </c>
      <c r="B10" s="13" t="s">
        <v>16</v>
      </c>
      <c r="C10" s="14">
        <v>11690176.25</v>
      </c>
      <c r="D10" s="58">
        <v>25717964.989999998</v>
      </c>
      <c r="E10" s="57"/>
      <c r="F10" s="5"/>
    </row>
    <row r="11" spans="1:6" x14ac:dyDescent="0.25">
      <c r="A11" s="13" t="s">
        <v>17</v>
      </c>
      <c r="B11" s="13" t="s">
        <v>18</v>
      </c>
      <c r="C11" s="14">
        <v>1587390879.1199999</v>
      </c>
      <c r="D11" s="58">
        <v>2114936511.0899999</v>
      </c>
      <c r="E11" s="57"/>
      <c r="F11" s="5"/>
    </row>
    <row r="12" spans="1:6" x14ac:dyDescent="0.25">
      <c r="A12" s="13" t="s">
        <v>19</v>
      </c>
      <c r="B12" s="13" t="s">
        <v>20</v>
      </c>
      <c r="C12" s="14" t="s">
        <v>21</v>
      </c>
      <c r="D12" s="58">
        <v>0</v>
      </c>
      <c r="E12" s="57"/>
      <c r="F12" s="5"/>
    </row>
    <row r="13" spans="1:6" x14ac:dyDescent="0.25">
      <c r="A13" s="13" t="s">
        <v>22</v>
      </c>
      <c r="B13" s="13" t="s">
        <v>23</v>
      </c>
      <c r="C13" s="14">
        <v>3212389509.6300001</v>
      </c>
      <c r="D13" s="58">
        <v>2651363151.04</v>
      </c>
      <c r="E13" s="57"/>
      <c r="F13" s="5"/>
    </row>
    <row r="14" spans="1:6" x14ac:dyDescent="0.25">
      <c r="A14" s="13" t="s">
        <v>24</v>
      </c>
      <c r="B14" s="13" t="s">
        <v>25</v>
      </c>
      <c r="C14" s="14">
        <v>3788503981.6300001</v>
      </c>
      <c r="D14" s="58">
        <v>1283718556.27</v>
      </c>
      <c r="E14" s="57"/>
      <c r="F14" s="5"/>
    </row>
    <row r="15" spans="1:6" x14ac:dyDescent="0.25">
      <c r="A15" s="13" t="s">
        <v>26</v>
      </c>
      <c r="B15" s="13" t="s">
        <v>27</v>
      </c>
      <c r="C15" s="14" t="s">
        <v>21</v>
      </c>
      <c r="D15" s="58">
        <v>0</v>
      </c>
      <c r="F15" s="5"/>
    </row>
    <row r="16" spans="1:6" ht="25.85" x14ac:dyDescent="0.25">
      <c r="A16" s="13" t="s">
        <v>28</v>
      </c>
      <c r="B16" s="13" t="s">
        <v>29</v>
      </c>
      <c r="C16" s="14" t="s">
        <v>21</v>
      </c>
      <c r="D16" s="58">
        <v>0</v>
      </c>
      <c r="F16" s="5"/>
    </row>
    <row r="17" spans="1:6" x14ac:dyDescent="0.25">
      <c r="A17" s="11" t="s">
        <v>30</v>
      </c>
      <c r="B17" s="11" t="s">
        <v>31</v>
      </c>
      <c r="C17" s="12">
        <f>SUM(C8:C16)</f>
        <v>15932754984.230003</v>
      </c>
      <c r="D17" s="12">
        <f>SUM(D8:D16)</f>
        <v>9856733274.9799995</v>
      </c>
      <c r="F17" s="5"/>
    </row>
    <row r="18" spans="1:6" x14ac:dyDescent="0.25">
      <c r="A18" s="11" t="s">
        <v>32</v>
      </c>
      <c r="B18" s="11" t="s">
        <v>33</v>
      </c>
      <c r="C18" s="12" t="s">
        <v>21</v>
      </c>
      <c r="D18" s="14">
        <v>0</v>
      </c>
      <c r="F18" s="5"/>
    </row>
    <row r="19" spans="1:6" x14ac:dyDescent="0.25">
      <c r="A19" s="13" t="s">
        <v>34</v>
      </c>
      <c r="B19" s="13" t="s">
        <v>35</v>
      </c>
      <c r="C19" s="14">
        <v>38303984017.639999</v>
      </c>
      <c r="D19" s="14">
        <v>38753685386.839996</v>
      </c>
      <c r="F19" s="5"/>
    </row>
    <row r="20" spans="1:6" x14ac:dyDescent="0.25">
      <c r="A20" s="13" t="s">
        <v>36</v>
      </c>
      <c r="B20" s="13" t="s">
        <v>37</v>
      </c>
      <c r="C20" s="14">
        <v>10024622061.59</v>
      </c>
      <c r="D20" s="14">
        <v>10146117842.549999</v>
      </c>
      <c r="F20" s="5"/>
    </row>
    <row r="21" spans="1:6" x14ac:dyDescent="0.25">
      <c r="A21" s="13" t="s">
        <v>38</v>
      </c>
      <c r="B21" s="13" t="s">
        <v>39</v>
      </c>
      <c r="C21" s="14" t="s">
        <v>21</v>
      </c>
      <c r="D21" s="14">
        <v>0</v>
      </c>
      <c r="F21" s="5"/>
    </row>
    <row r="22" spans="1:6" x14ac:dyDescent="0.25">
      <c r="A22" s="13" t="s">
        <v>40</v>
      </c>
      <c r="B22" s="13" t="s">
        <v>41</v>
      </c>
      <c r="C22" s="14">
        <v>166530700.63</v>
      </c>
      <c r="D22" s="14">
        <v>142519443.63</v>
      </c>
      <c r="F22" s="5"/>
    </row>
    <row r="23" spans="1:6" x14ac:dyDescent="0.25">
      <c r="A23" s="13" t="s">
        <v>42</v>
      </c>
      <c r="B23" s="13" t="s">
        <v>43</v>
      </c>
      <c r="C23" s="14" t="s">
        <v>21</v>
      </c>
      <c r="D23" s="14">
        <v>0</v>
      </c>
      <c r="F23" s="5"/>
    </row>
    <row r="24" spans="1:6" x14ac:dyDescent="0.25">
      <c r="A24" s="13" t="s">
        <v>44</v>
      </c>
      <c r="B24" s="13" t="s">
        <v>45</v>
      </c>
      <c r="C24" s="14" t="s">
        <v>21</v>
      </c>
      <c r="D24" s="14">
        <v>0</v>
      </c>
      <c r="F24" s="5"/>
    </row>
    <row r="25" spans="1:6" ht="25.85" x14ac:dyDescent="0.25">
      <c r="A25" s="13" t="s">
        <v>46</v>
      </c>
      <c r="B25" s="13" t="s">
        <v>47</v>
      </c>
      <c r="C25" s="14" t="s">
        <v>21</v>
      </c>
      <c r="D25" s="14">
        <v>0</v>
      </c>
      <c r="F25" s="5"/>
    </row>
    <row r="26" spans="1:6" x14ac:dyDescent="0.25">
      <c r="A26" s="13" t="s">
        <v>48</v>
      </c>
      <c r="B26" s="13" t="s">
        <v>49</v>
      </c>
      <c r="C26" s="14" t="s">
        <v>21</v>
      </c>
      <c r="D26" s="14">
        <v>0</v>
      </c>
      <c r="F26" s="5"/>
    </row>
    <row r="27" spans="1:6" x14ac:dyDescent="0.25">
      <c r="A27" s="11" t="s">
        <v>50</v>
      </c>
      <c r="B27" s="11" t="s">
        <v>51</v>
      </c>
      <c r="C27" s="12">
        <f>SUM(C19:C26)</f>
        <v>48495136779.859993</v>
      </c>
      <c r="D27" s="12">
        <v>49042322673.019997</v>
      </c>
      <c r="F27" s="5"/>
    </row>
    <row r="28" spans="1:6" x14ac:dyDescent="0.25">
      <c r="A28" s="11" t="s">
        <v>52</v>
      </c>
      <c r="B28" s="11" t="s">
        <v>53</v>
      </c>
      <c r="C28" s="12">
        <f>+C27+C17</f>
        <v>64427891764.089996</v>
      </c>
      <c r="D28" s="12">
        <v>58899055947.989998</v>
      </c>
      <c r="F28" s="5"/>
    </row>
    <row r="29" spans="1:6" x14ac:dyDescent="0.25">
      <c r="A29" s="11" t="s">
        <v>54</v>
      </c>
      <c r="B29" s="11" t="s">
        <v>55</v>
      </c>
      <c r="C29" s="12" t="s">
        <v>21</v>
      </c>
      <c r="D29" s="14">
        <v>0</v>
      </c>
      <c r="F29" s="5"/>
    </row>
    <row r="30" spans="1:6" x14ac:dyDescent="0.25">
      <c r="A30" s="11" t="s">
        <v>56</v>
      </c>
      <c r="B30" s="11" t="s">
        <v>57</v>
      </c>
      <c r="C30" s="12" t="s">
        <v>21</v>
      </c>
      <c r="D30" s="14">
        <v>0</v>
      </c>
      <c r="F30" s="5"/>
    </row>
    <row r="31" spans="1:6" x14ac:dyDescent="0.25">
      <c r="A31" s="11" t="s">
        <v>58</v>
      </c>
      <c r="B31" s="11" t="s">
        <v>59</v>
      </c>
      <c r="C31" s="12"/>
      <c r="D31" s="14">
        <v>0</v>
      </c>
      <c r="F31" s="5"/>
    </row>
    <row r="32" spans="1:6" x14ac:dyDescent="0.25">
      <c r="A32" s="13" t="s">
        <v>60</v>
      </c>
      <c r="B32" s="13" t="s">
        <v>61</v>
      </c>
      <c r="C32" s="14">
        <v>6288431914.5699997</v>
      </c>
      <c r="D32" s="14">
        <v>3200885186.0300002</v>
      </c>
      <c r="F32" s="5"/>
    </row>
    <row r="33" spans="1:6" x14ac:dyDescent="0.25">
      <c r="A33" s="13" t="s">
        <v>62</v>
      </c>
      <c r="B33" s="13" t="s">
        <v>63</v>
      </c>
      <c r="C33" s="14" t="s">
        <v>21</v>
      </c>
      <c r="D33" s="14">
        <v>0</v>
      </c>
      <c r="F33" s="5"/>
    </row>
    <row r="34" spans="1:6" x14ac:dyDescent="0.25">
      <c r="A34" s="13" t="s">
        <v>64</v>
      </c>
      <c r="B34" s="13" t="s">
        <v>65</v>
      </c>
      <c r="C34" s="14">
        <v>1860381683.9000001</v>
      </c>
      <c r="D34" s="14">
        <v>1436707634.4000001</v>
      </c>
      <c r="F34" s="5"/>
    </row>
    <row r="35" spans="1:6" x14ac:dyDescent="0.25">
      <c r="A35" s="13" t="s">
        <v>66</v>
      </c>
      <c r="B35" s="13" t="s">
        <v>67</v>
      </c>
      <c r="C35" s="14">
        <v>184432.26</v>
      </c>
      <c r="D35" s="14">
        <v>6113429.0099999998</v>
      </c>
      <c r="F35" s="5"/>
    </row>
    <row r="36" spans="1:6" x14ac:dyDescent="0.25">
      <c r="A36" s="13" t="s">
        <v>68</v>
      </c>
      <c r="B36" s="13" t="s">
        <v>69</v>
      </c>
      <c r="C36" s="14" t="s">
        <v>21</v>
      </c>
      <c r="D36" s="14">
        <v>0</v>
      </c>
      <c r="F36" s="5"/>
    </row>
    <row r="37" spans="1:6" x14ac:dyDescent="0.25">
      <c r="A37" s="13" t="s">
        <v>70</v>
      </c>
      <c r="B37" s="13" t="s">
        <v>71</v>
      </c>
      <c r="C37" s="14" t="s">
        <v>21</v>
      </c>
      <c r="D37" s="14">
        <v>0</v>
      </c>
      <c r="F37" s="5"/>
    </row>
    <row r="38" spans="1:6" x14ac:dyDescent="0.25">
      <c r="A38" s="13" t="s">
        <v>72</v>
      </c>
      <c r="B38" s="13" t="s">
        <v>73</v>
      </c>
      <c r="C38" s="14">
        <v>154365413.66</v>
      </c>
      <c r="D38" s="14">
        <v>153091625.61000001</v>
      </c>
      <c r="F38" s="5"/>
    </row>
    <row r="39" spans="1:6" x14ac:dyDescent="0.25">
      <c r="A39" s="13" t="s">
        <v>74</v>
      </c>
      <c r="B39" s="13" t="s">
        <v>75</v>
      </c>
      <c r="C39" s="14">
        <v>366847275.06</v>
      </c>
      <c r="D39" s="14">
        <v>287841031.13999999</v>
      </c>
      <c r="F39" s="5"/>
    </row>
    <row r="40" spans="1:6" x14ac:dyDescent="0.25">
      <c r="A40" s="13" t="s">
        <v>76</v>
      </c>
      <c r="B40" s="13" t="s">
        <v>77</v>
      </c>
      <c r="C40" s="14" t="s">
        <v>21</v>
      </c>
      <c r="D40" s="14">
        <v>0</v>
      </c>
      <c r="F40" s="5"/>
    </row>
    <row r="41" spans="1:6" x14ac:dyDescent="0.25">
      <c r="A41" s="13" t="s">
        <v>78</v>
      </c>
      <c r="B41" s="13" t="s">
        <v>79</v>
      </c>
      <c r="C41" s="14">
        <v>4050346519.3000002</v>
      </c>
      <c r="D41" s="14">
        <v>2716825269.4599996</v>
      </c>
      <c r="F41" s="5"/>
    </row>
    <row r="42" spans="1:6" ht="38.75" x14ac:dyDescent="0.25">
      <c r="A42" s="13" t="s">
        <v>80</v>
      </c>
      <c r="B42" s="13" t="s">
        <v>81</v>
      </c>
      <c r="C42" s="14" t="s">
        <v>21</v>
      </c>
      <c r="D42" s="14">
        <v>0</v>
      </c>
      <c r="F42" s="5"/>
    </row>
    <row r="43" spans="1:6" x14ac:dyDescent="0.25">
      <c r="A43" s="11" t="s">
        <v>82</v>
      </c>
      <c r="B43" s="11" t="s">
        <v>83</v>
      </c>
      <c r="C43" s="12">
        <f>SUM(C32:C42)</f>
        <v>12720557238.75</v>
      </c>
      <c r="D43" s="12">
        <v>7801464175.6499996</v>
      </c>
      <c r="F43" s="5"/>
    </row>
    <row r="44" spans="1:6" x14ac:dyDescent="0.25">
      <c r="A44" s="11" t="s">
        <v>84</v>
      </c>
      <c r="B44" s="11" t="s">
        <v>85</v>
      </c>
      <c r="C44" s="12" t="s">
        <v>21</v>
      </c>
      <c r="D44" s="14">
        <v>0</v>
      </c>
      <c r="F44" s="5"/>
    </row>
    <row r="45" spans="1:6" x14ac:dyDescent="0.25">
      <c r="A45" s="13" t="s">
        <v>86</v>
      </c>
      <c r="B45" s="13" t="s">
        <v>87</v>
      </c>
      <c r="C45" s="14" t="s">
        <v>21</v>
      </c>
      <c r="D45" s="14">
        <v>0</v>
      </c>
      <c r="F45" s="5"/>
    </row>
    <row r="46" spans="1:6" x14ac:dyDescent="0.25">
      <c r="A46" s="13" t="s">
        <v>88</v>
      </c>
      <c r="B46" s="13" t="s">
        <v>89</v>
      </c>
      <c r="C46" s="14" t="s">
        <v>21</v>
      </c>
      <c r="D46" s="14">
        <v>0</v>
      </c>
      <c r="F46" s="5"/>
    </row>
    <row r="47" spans="1:6" x14ac:dyDescent="0.25">
      <c r="A47" s="13" t="s">
        <v>88</v>
      </c>
      <c r="B47" s="13" t="s">
        <v>90</v>
      </c>
      <c r="C47" s="14" t="s">
        <v>21</v>
      </c>
      <c r="D47" s="14">
        <v>0</v>
      </c>
      <c r="F47" s="5"/>
    </row>
    <row r="48" spans="1:6" x14ac:dyDescent="0.25">
      <c r="A48" s="13" t="s">
        <v>91</v>
      </c>
      <c r="B48" s="13" t="s">
        <v>92</v>
      </c>
      <c r="C48" s="14">
        <v>1503973693.3199999</v>
      </c>
      <c r="D48" s="14">
        <v>1503973693.3199999</v>
      </c>
      <c r="F48" s="5"/>
    </row>
    <row r="49" spans="1:6" x14ac:dyDescent="0.25">
      <c r="A49" s="13" t="s">
        <v>93</v>
      </c>
      <c r="B49" s="13" t="s">
        <v>94</v>
      </c>
      <c r="C49" s="14">
        <v>1265024580.52</v>
      </c>
      <c r="D49" s="14">
        <v>1127055955.0899999</v>
      </c>
      <c r="F49" s="5"/>
    </row>
    <row r="50" spans="1:6" x14ac:dyDescent="0.25">
      <c r="A50" s="11" t="s">
        <v>95</v>
      </c>
      <c r="B50" s="11" t="s">
        <v>96</v>
      </c>
      <c r="C50" s="12">
        <f>SUM(C48:C49)</f>
        <v>2768998273.8400002</v>
      </c>
      <c r="D50" s="12">
        <v>2631029648.4099998</v>
      </c>
      <c r="F50" s="5"/>
    </row>
    <row r="51" spans="1:6" x14ac:dyDescent="0.25">
      <c r="A51" s="11" t="s">
        <v>97</v>
      </c>
      <c r="B51" s="11" t="s">
        <v>98</v>
      </c>
      <c r="C51" s="12">
        <f>+C50+C43</f>
        <v>15489555512.59</v>
      </c>
      <c r="D51" s="12">
        <v>10432493824.059999</v>
      </c>
      <c r="F51" s="5"/>
    </row>
    <row r="52" spans="1:6" x14ac:dyDescent="0.25">
      <c r="A52" s="11" t="s">
        <v>99</v>
      </c>
      <c r="B52" s="11" t="s">
        <v>100</v>
      </c>
      <c r="C52" s="12" t="s">
        <v>21</v>
      </c>
      <c r="D52" s="14">
        <v>0</v>
      </c>
      <c r="F52" s="5"/>
    </row>
    <row r="53" spans="1:6" x14ac:dyDescent="0.25">
      <c r="A53" s="13" t="s">
        <v>101</v>
      </c>
      <c r="B53" s="13" t="s">
        <v>102</v>
      </c>
      <c r="C53" s="14">
        <v>2449928700</v>
      </c>
      <c r="D53" s="14">
        <v>2449928700</v>
      </c>
      <c r="F53" s="5"/>
    </row>
    <row r="54" spans="1:6" x14ac:dyDescent="0.25">
      <c r="A54" s="13" t="s">
        <v>103</v>
      </c>
      <c r="B54" s="13" t="s">
        <v>104</v>
      </c>
      <c r="C54" s="14">
        <v>137098889</v>
      </c>
      <c r="D54" s="14">
        <v>137098889</v>
      </c>
      <c r="F54" s="5"/>
    </row>
    <row r="55" spans="1:6" x14ac:dyDescent="0.25">
      <c r="A55" s="13" t="s">
        <v>105</v>
      </c>
      <c r="B55" s="13" t="s">
        <v>106</v>
      </c>
      <c r="C55" s="14" t="s">
        <v>21</v>
      </c>
      <c r="D55" s="14">
        <v>0</v>
      </c>
      <c r="F55" s="5"/>
    </row>
    <row r="56" spans="1:6" x14ac:dyDescent="0.25">
      <c r="A56" s="13" t="s">
        <v>107</v>
      </c>
      <c r="B56" s="13" t="s">
        <v>108</v>
      </c>
      <c r="C56" s="14" t="s">
        <v>21</v>
      </c>
      <c r="D56" s="14">
        <v>0</v>
      </c>
      <c r="F56" s="5"/>
    </row>
    <row r="57" spans="1:6" x14ac:dyDescent="0.25">
      <c r="A57" s="13" t="s">
        <v>109</v>
      </c>
      <c r="B57" s="13" t="s">
        <v>110</v>
      </c>
      <c r="C57" s="14" t="s">
        <v>21</v>
      </c>
      <c r="D57" s="14">
        <v>0</v>
      </c>
      <c r="F57" s="5"/>
    </row>
    <row r="58" spans="1:6" x14ac:dyDescent="0.25">
      <c r="A58" s="13" t="s">
        <v>111</v>
      </c>
      <c r="B58" s="13" t="s">
        <v>112</v>
      </c>
      <c r="C58" s="14">
        <v>14088188462.23</v>
      </c>
      <c r="D58" s="14">
        <v>14088188462.23</v>
      </c>
      <c r="F58" s="5"/>
    </row>
    <row r="59" spans="1:6" x14ac:dyDescent="0.25">
      <c r="A59" s="13" t="s">
        <v>113</v>
      </c>
      <c r="B59" s="13" t="s">
        <v>114</v>
      </c>
      <c r="C59" s="14" t="s">
        <v>21</v>
      </c>
      <c r="D59" s="14">
        <v>0</v>
      </c>
      <c r="F59" s="5"/>
    </row>
    <row r="60" spans="1:6" x14ac:dyDescent="0.25">
      <c r="A60" s="13" t="s">
        <v>115</v>
      </c>
      <c r="B60" s="13" t="s">
        <v>116</v>
      </c>
      <c r="C60" s="14">
        <v>8247270172.3900003</v>
      </c>
      <c r="D60" s="14">
        <v>8247270172.3900003</v>
      </c>
      <c r="F60" s="5"/>
    </row>
    <row r="61" spans="1:6" x14ac:dyDescent="0.25">
      <c r="A61" s="13" t="s">
        <v>117</v>
      </c>
      <c r="B61" s="13" t="s">
        <v>118</v>
      </c>
      <c r="C61" s="14">
        <v>24015850027.880001</v>
      </c>
      <c r="D61" s="59">
        <v>23544075900.32</v>
      </c>
      <c r="F61" s="5"/>
    </row>
    <row r="62" spans="1:6" x14ac:dyDescent="0.25">
      <c r="A62" s="11" t="s">
        <v>119</v>
      </c>
      <c r="B62" s="11" t="s">
        <v>120</v>
      </c>
      <c r="C62" s="12">
        <f>SUM(C53:C61)</f>
        <v>48938336251.5</v>
      </c>
      <c r="D62" s="12">
        <v>48466562123.939995</v>
      </c>
      <c r="F62" s="5"/>
    </row>
    <row r="63" spans="1:6" x14ac:dyDescent="0.25">
      <c r="A63" s="11" t="s">
        <v>121</v>
      </c>
      <c r="B63" s="11" t="s">
        <v>122</v>
      </c>
      <c r="C63" s="12">
        <f>+C62+C51</f>
        <v>64427891764.089996</v>
      </c>
      <c r="D63" s="12">
        <v>58899055947.999992</v>
      </c>
      <c r="F63" s="5"/>
    </row>
    <row r="64" spans="1:6" x14ac:dyDescent="0.25">
      <c r="C64" s="5"/>
      <c r="D64" s="14">
        <v>0</v>
      </c>
      <c r="F64" s="5"/>
    </row>
    <row r="65" spans="2:3" x14ac:dyDescent="0.25">
      <c r="C65" s="6"/>
    </row>
    <row r="67" spans="2:3" x14ac:dyDescent="0.25">
      <c r="B67" s="13" t="s">
        <v>123</v>
      </c>
      <c r="C67" s="7" t="s">
        <v>124</v>
      </c>
    </row>
    <row r="68" spans="2:3" x14ac:dyDescent="0.25">
      <c r="B68" s="13" t="s">
        <v>125</v>
      </c>
      <c r="C68" s="7" t="s">
        <v>126</v>
      </c>
    </row>
  </sheetData>
  <mergeCells count="7">
    <mergeCell ref="D4:D5"/>
    <mergeCell ref="C3:D3"/>
    <mergeCell ref="A1:C1"/>
    <mergeCell ref="A3:B3"/>
    <mergeCell ref="A4:A5"/>
    <mergeCell ref="B4:B5"/>
    <mergeCell ref="C4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2CF0-8517-4CCE-914F-B895D6120749}">
  <dimension ref="A2:P40"/>
  <sheetViews>
    <sheetView workbookViewId="0">
      <selection activeCell="S16" sqref="S16"/>
    </sheetView>
  </sheetViews>
  <sheetFormatPr defaultRowHeight="13.6" x14ac:dyDescent="0.2"/>
  <cols>
    <col min="1" max="1" width="4.21875" customWidth="1"/>
    <col min="2" max="2" width="11.21875" customWidth="1"/>
    <col min="3" max="3" width="3.77734375" customWidth="1"/>
    <col min="4" max="4" width="6.33203125" customWidth="1"/>
    <col min="5" max="5" width="12.44140625" customWidth="1"/>
    <col min="6" max="6" width="8.6640625" customWidth="1"/>
    <col min="7" max="7" width="3.21875" hidden="1" customWidth="1"/>
    <col min="8" max="8" width="9" hidden="1" customWidth="1"/>
    <col min="9" max="9" width="0.6640625" hidden="1" customWidth="1"/>
    <col min="10" max="10" width="7.109375" hidden="1" customWidth="1"/>
    <col min="11" max="11" width="3.21875" customWidth="1"/>
    <col min="12" max="12" width="1.21875" customWidth="1"/>
    <col min="13" max="13" width="8.5546875" customWidth="1"/>
    <col min="14" max="14" width="4.109375" customWidth="1"/>
    <col min="15" max="15" width="15.77734375" customWidth="1"/>
  </cols>
  <sheetData>
    <row r="2" spans="1:16" x14ac:dyDescent="0.2">
      <c r="A2" s="51" t="s">
        <v>127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6" x14ac:dyDescent="0.2">
      <c r="A3" s="39" t="s">
        <v>128</v>
      </c>
      <c r="B3" s="39"/>
      <c r="C3" s="39"/>
      <c r="D3" s="39"/>
      <c r="E3" s="39"/>
    </row>
    <row r="4" spans="1:16" x14ac:dyDescent="0.2">
      <c r="A4" s="39"/>
      <c r="B4" s="39"/>
      <c r="C4" s="39"/>
      <c r="D4" s="39"/>
      <c r="E4" s="39"/>
      <c r="M4" s="52" t="s">
        <v>2</v>
      </c>
      <c r="N4" s="52"/>
      <c r="O4" s="52"/>
    </row>
    <row r="5" spans="1:16" ht="14.3" x14ac:dyDescent="0.25">
      <c r="A5" s="10"/>
      <c r="B5" s="10"/>
      <c r="C5" s="10"/>
      <c r="D5" s="10"/>
      <c r="E5" s="10"/>
      <c r="M5" s="17"/>
    </row>
    <row r="6" spans="1:16" ht="43.5" x14ac:dyDescent="0.2">
      <c r="A6" s="18" t="s">
        <v>129</v>
      </c>
      <c r="B6" s="53" t="s">
        <v>130</v>
      </c>
      <c r="C6" s="53"/>
      <c r="D6" s="53"/>
      <c r="E6" s="53"/>
      <c r="F6" s="53"/>
      <c r="G6" s="53"/>
      <c r="H6" s="41" t="s">
        <v>131</v>
      </c>
      <c r="I6" s="41"/>
      <c r="J6" s="41"/>
      <c r="K6" s="41" t="s">
        <v>131</v>
      </c>
      <c r="L6" s="41"/>
      <c r="M6" s="41"/>
      <c r="N6" s="41"/>
      <c r="O6" s="20" t="s">
        <v>132</v>
      </c>
      <c r="P6" s="20"/>
    </row>
    <row r="7" spans="1:16" x14ac:dyDescent="0.2">
      <c r="A7" s="21">
        <v>1</v>
      </c>
      <c r="B7" s="42" t="s">
        <v>133</v>
      </c>
      <c r="C7" s="42"/>
      <c r="D7" s="42"/>
      <c r="E7" s="42"/>
      <c r="F7" s="42"/>
      <c r="G7" s="42"/>
      <c r="H7" s="43">
        <v>18938223103.009998</v>
      </c>
      <c r="I7" s="43"/>
      <c r="J7" s="43"/>
      <c r="K7" s="43">
        <v>25097594083.630001</v>
      </c>
      <c r="L7" s="43"/>
      <c r="M7" s="43"/>
      <c r="N7" s="43"/>
      <c r="O7" s="60">
        <v>18825283426.449997</v>
      </c>
      <c r="P7" s="22"/>
    </row>
    <row r="8" spans="1:16" x14ac:dyDescent="0.2">
      <c r="A8" s="19">
        <v>2</v>
      </c>
      <c r="B8" s="45" t="s">
        <v>134</v>
      </c>
      <c r="C8" s="45"/>
      <c r="D8" s="45"/>
      <c r="E8" s="45"/>
      <c r="F8" s="45"/>
      <c r="G8" s="45"/>
      <c r="H8" s="44">
        <v>-14704824592.67</v>
      </c>
      <c r="I8" s="44"/>
      <c r="J8" s="44"/>
      <c r="K8" s="44">
        <v>-19628981359.43</v>
      </c>
      <c r="L8" s="44"/>
      <c r="M8" s="44"/>
      <c r="N8" s="44"/>
      <c r="O8" s="61">
        <v>-12617243803.76</v>
      </c>
      <c r="P8" s="23"/>
    </row>
    <row r="9" spans="1:16" x14ac:dyDescent="0.2">
      <c r="A9" s="21">
        <v>3</v>
      </c>
      <c r="B9" s="42" t="s">
        <v>135</v>
      </c>
      <c r="C9" s="42"/>
      <c r="D9" s="42"/>
      <c r="E9" s="42"/>
      <c r="F9" s="42"/>
      <c r="G9" s="42"/>
      <c r="H9" s="43">
        <v>4233398510.3400002</v>
      </c>
      <c r="I9" s="43"/>
      <c r="J9" s="43"/>
      <c r="K9" s="43">
        <v>5468612724.1999998</v>
      </c>
      <c r="L9" s="43"/>
      <c r="M9" s="43"/>
      <c r="N9" s="43"/>
      <c r="O9" s="60">
        <v>6208039622.6899967</v>
      </c>
      <c r="P9" s="22"/>
    </row>
    <row r="10" spans="1:16" x14ac:dyDescent="0.2">
      <c r="A10" s="19">
        <v>4</v>
      </c>
      <c r="B10" s="45" t="s">
        <v>136</v>
      </c>
      <c r="C10" s="45"/>
      <c r="D10" s="45"/>
      <c r="E10" s="45"/>
      <c r="F10" s="45"/>
      <c r="G10" s="45"/>
      <c r="H10" s="44">
        <v>649693435.65999997</v>
      </c>
      <c r="I10" s="44"/>
      <c r="J10" s="44"/>
      <c r="K10" s="44">
        <v>534370170.82999998</v>
      </c>
      <c r="L10" s="44"/>
      <c r="M10" s="44"/>
      <c r="N10" s="44"/>
      <c r="O10" s="61">
        <v>768627150.07999992</v>
      </c>
    </row>
    <row r="11" spans="1:16" x14ac:dyDescent="0.2">
      <c r="A11" s="19">
        <v>5</v>
      </c>
      <c r="B11" s="45" t="s">
        <v>137</v>
      </c>
      <c r="C11" s="45"/>
      <c r="D11" s="45"/>
      <c r="E11" s="45"/>
      <c r="F11" s="45"/>
      <c r="G11" s="45"/>
      <c r="H11" s="44">
        <v>164718433.72</v>
      </c>
      <c r="I11" s="44"/>
      <c r="J11" s="44"/>
      <c r="K11" s="44">
        <v>68102080.280000001</v>
      </c>
      <c r="L11" s="44"/>
      <c r="M11" s="44"/>
      <c r="N11" s="44"/>
      <c r="O11" s="61">
        <v>1818284.98</v>
      </c>
    </row>
    <row r="12" spans="1:16" x14ac:dyDescent="0.2">
      <c r="A12" s="19">
        <v>6</v>
      </c>
      <c r="B12" s="45" t="s">
        <v>138</v>
      </c>
      <c r="C12" s="45"/>
      <c r="D12" s="45"/>
      <c r="E12" s="45"/>
      <c r="F12" s="45"/>
      <c r="G12" s="45"/>
      <c r="H12" s="44"/>
      <c r="I12" s="44"/>
      <c r="J12" s="44"/>
      <c r="K12" s="44"/>
      <c r="L12" s="44"/>
      <c r="M12" s="44"/>
      <c r="N12" s="44"/>
      <c r="O12" s="61">
        <v>0</v>
      </c>
    </row>
    <row r="13" spans="1:16" x14ac:dyDescent="0.2">
      <c r="A13" s="19">
        <v>7</v>
      </c>
      <c r="B13" s="45" t="s">
        <v>139</v>
      </c>
      <c r="C13" s="45"/>
      <c r="D13" s="45"/>
      <c r="E13" s="45"/>
      <c r="F13" s="45"/>
      <c r="G13" s="45"/>
      <c r="H13" s="44"/>
      <c r="I13" s="44"/>
      <c r="J13" s="44"/>
      <c r="K13" s="44"/>
      <c r="L13" s="44"/>
      <c r="M13" s="44"/>
      <c r="N13" s="44"/>
      <c r="O13" s="61">
        <v>0</v>
      </c>
    </row>
    <row r="14" spans="1:16" x14ac:dyDescent="0.2">
      <c r="A14" s="19">
        <v>8</v>
      </c>
      <c r="B14" s="45" t="s">
        <v>140</v>
      </c>
      <c r="C14" s="45"/>
      <c r="D14" s="45"/>
      <c r="E14" s="45"/>
      <c r="F14" s="45"/>
      <c r="G14" s="45"/>
      <c r="H14" s="44">
        <v>514144459.22000003</v>
      </c>
      <c r="I14" s="44"/>
      <c r="J14" s="44"/>
      <c r="K14" s="44">
        <v>164732631.72</v>
      </c>
      <c r="L14" s="44"/>
      <c r="M14" s="44"/>
      <c r="N14" s="44"/>
      <c r="O14" s="61">
        <v>266977908.26999998</v>
      </c>
      <c r="P14" s="23"/>
    </row>
    <row r="15" spans="1:16" x14ac:dyDescent="0.2">
      <c r="A15" s="19">
        <v>9</v>
      </c>
      <c r="B15" s="45" t="s">
        <v>141</v>
      </c>
      <c r="C15" s="45"/>
      <c r="D15" s="45"/>
      <c r="E15" s="45"/>
      <c r="F15" s="45"/>
      <c r="G15" s="45"/>
      <c r="H15" s="44">
        <v>-1448188458.72</v>
      </c>
      <c r="I15" s="44"/>
      <c r="J15" s="44"/>
      <c r="K15" s="44">
        <v>-1123680670.1600001</v>
      </c>
      <c r="L15" s="44"/>
      <c r="M15" s="44"/>
      <c r="N15" s="44"/>
      <c r="O15" s="61">
        <v>-2236073324.3899999</v>
      </c>
    </row>
    <row r="16" spans="1:16" x14ac:dyDescent="0.2">
      <c r="A16" s="19">
        <v>10</v>
      </c>
      <c r="B16" s="45" t="s">
        <v>142</v>
      </c>
      <c r="C16" s="45"/>
      <c r="D16" s="45"/>
      <c r="E16" s="45"/>
      <c r="F16" s="45"/>
      <c r="G16" s="45"/>
      <c r="H16" s="44">
        <v>-2979884438.96</v>
      </c>
      <c r="I16" s="44"/>
      <c r="J16" s="44"/>
      <c r="K16" s="44">
        <v>-3057167663.25</v>
      </c>
      <c r="L16" s="44"/>
      <c r="M16" s="44"/>
      <c r="N16" s="44"/>
      <c r="O16" s="61">
        <v>-4271056766.46</v>
      </c>
    </row>
    <row r="17" spans="1:16" x14ac:dyDescent="0.2">
      <c r="A17" s="19">
        <v>11</v>
      </c>
      <c r="B17" s="45" t="s">
        <v>143</v>
      </c>
      <c r="C17" s="45"/>
      <c r="D17" s="45"/>
      <c r="E17" s="45"/>
      <c r="F17" s="45"/>
      <c r="G17" s="45"/>
      <c r="H17" s="44">
        <v>-225432665.66999999</v>
      </c>
      <c r="I17" s="44"/>
      <c r="J17" s="44"/>
      <c r="K17" s="44">
        <v>-1185265879.95</v>
      </c>
      <c r="L17" s="44"/>
      <c r="M17" s="44"/>
      <c r="N17" s="44"/>
      <c r="O17" s="61">
        <v>-650484122.57000005</v>
      </c>
    </row>
    <row r="18" spans="1:16" x14ac:dyDescent="0.2">
      <c r="A18" s="19">
        <v>12</v>
      </c>
      <c r="B18" s="45" t="s">
        <v>144</v>
      </c>
      <c r="C18" s="45"/>
      <c r="D18" s="45"/>
      <c r="E18" s="45"/>
      <c r="F18" s="45"/>
      <c r="G18" s="45"/>
      <c r="H18" s="44">
        <v>-869065134.37</v>
      </c>
      <c r="I18" s="44"/>
      <c r="J18" s="44"/>
      <c r="K18" s="44">
        <v>-833192215.99000001</v>
      </c>
      <c r="L18" s="44"/>
      <c r="M18" s="44"/>
      <c r="N18" s="44"/>
      <c r="O18" s="61">
        <v>-47160162.390000001</v>
      </c>
    </row>
    <row r="19" spans="1:16" x14ac:dyDescent="0.2">
      <c r="A19" s="19">
        <v>13</v>
      </c>
      <c r="B19" s="45" t="s">
        <v>145</v>
      </c>
      <c r="C19" s="45"/>
      <c r="D19" s="45"/>
      <c r="E19" s="45"/>
      <c r="F19" s="45"/>
      <c r="G19" s="45"/>
      <c r="H19" s="44">
        <v>-1994038.18</v>
      </c>
      <c r="I19" s="44"/>
      <c r="J19" s="44"/>
      <c r="K19" s="44">
        <v>-371088.35</v>
      </c>
      <c r="L19" s="44"/>
      <c r="M19" s="44"/>
      <c r="N19" s="44"/>
      <c r="O19" s="61">
        <v>-2346998.77</v>
      </c>
    </row>
    <row r="20" spans="1:16" x14ac:dyDescent="0.2">
      <c r="A20" s="19">
        <v>14</v>
      </c>
      <c r="B20" s="45" t="s">
        <v>146</v>
      </c>
      <c r="C20" s="45"/>
      <c r="D20" s="45"/>
      <c r="E20" s="45"/>
      <c r="F20" s="45"/>
      <c r="G20" s="45"/>
      <c r="H20" s="44">
        <v>78681818.180000007</v>
      </c>
      <c r="I20" s="44"/>
      <c r="J20" s="44"/>
      <c r="K20" s="44">
        <v>71842077.799999997</v>
      </c>
      <c r="L20" s="44"/>
      <c r="M20" s="44"/>
      <c r="N20" s="44"/>
      <c r="O20" s="61">
        <v>0</v>
      </c>
    </row>
    <row r="21" spans="1:16" x14ac:dyDescent="0.2">
      <c r="A21" s="19">
        <v>15</v>
      </c>
      <c r="B21" s="45" t="s">
        <v>147</v>
      </c>
      <c r="C21" s="45"/>
      <c r="D21" s="45"/>
      <c r="E21" s="45"/>
      <c r="F21" s="45"/>
      <c r="G21" s="45"/>
      <c r="H21" s="44"/>
      <c r="I21" s="44"/>
      <c r="J21" s="44"/>
      <c r="K21" s="44"/>
      <c r="L21" s="44"/>
      <c r="M21" s="44"/>
      <c r="N21" s="44"/>
      <c r="O21" s="61">
        <v>0</v>
      </c>
    </row>
    <row r="22" spans="1:16" x14ac:dyDescent="0.2">
      <c r="A22" s="19">
        <v>16</v>
      </c>
      <c r="B22" s="45" t="s">
        <v>148</v>
      </c>
      <c r="C22" s="45"/>
      <c r="D22" s="45"/>
      <c r="E22" s="45"/>
      <c r="F22" s="45"/>
      <c r="G22" s="45"/>
      <c r="H22" s="44"/>
      <c r="I22" s="44"/>
      <c r="J22" s="44"/>
      <c r="K22" s="44"/>
      <c r="L22" s="44"/>
      <c r="M22" s="44"/>
      <c r="N22" s="44"/>
      <c r="O22" s="61">
        <v>0</v>
      </c>
    </row>
    <row r="23" spans="1:16" x14ac:dyDescent="0.2">
      <c r="A23" s="19">
        <v>17</v>
      </c>
      <c r="B23" s="45" t="s">
        <v>149</v>
      </c>
      <c r="C23" s="45"/>
      <c r="D23" s="45"/>
      <c r="E23" s="45"/>
      <c r="F23" s="45"/>
      <c r="G23" s="45"/>
      <c r="H23" s="44"/>
      <c r="I23" s="44"/>
      <c r="J23" s="44"/>
      <c r="K23" s="44"/>
      <c r="L23" s="44"/>
      <c r="M23" s="44"/>
      <c r="N23" s="44"/>
      <c r="O23" s="61">
        <v>0</v>
      </c>
    </row>
    <row r="24" spans="1:16" x14ac:dyDescent="0.2">
      <c r="A24" s="21">
        <v>18</v>
      </c>
      <c r="B24" s="42" t="s">
        <v>150</v>
      </c>
      <c r="C24" s="42"/>
      <c r="D24" s="42"/>
      <c r="E24" s="42"/>
      <c r="F24" s="42"/>
      <c r="G24" s="42"/>
      <c r="H24" s="43">
        <v>116071921.22</v>
      </c>
      <c r="I24" s="43"/>
      <c r="J24" s="43"/>
      <c r="K24" s="43">
        <f>SUM(K9:M23)</f>
        <v>107982167.12999982</v>
      </c>
      <c r="L24" s="43"/>
      <c r="M24" s="43"/>
      <c r="N24" s="43"/>
      <c r="O24" s="60">
        <v>38341591.439997159</v>
      </c>
      <c r="P24" s="22"/>
    </row>
    <row r="25" spans="1:16" x14ac:dyDescent="0.2">
      <c r="A25" s="19">
        <v>19</v>
      </c>
      <c r="B25" s="45" t="s">
        <v>151</v>
      </c>
      <c r="C25" s="45"/>
      <c r="D25" s="45"/>
      <c r="E25" s="45"/>
      <c r="F25" s="45"/>
      <c r="G25" s="45"/>
      <c r="H25" s="44">
        <v>-87214478.890000001</v>
      </c>
      <c r="I25" s="44"/>
      <c r="J25" s="44"/>
      <c r="K25" s="44">
        <v>-49306373.810000002</v>
      </c>
      <c r="L25" s="44"/>
      <c r="M25" s="44"/>
      <c r="N25" s="44"/>
      <c r="O25" s="61">
        <v>-30145088.259999998</v>
      </c>
    </row>
    <row r="26" spans="1:16" x14ac:dyDescent="0.2">
      <c r="A26" s="21">
        <v>20</v>
      </c>
      <c r="B26" s="42" t="s">
        <v>152</v>
      </c>
      <c r="C26" s="42"/>
      <c r="D26" s="42"/>
      <c r="E26" s="42"/>
      <c r="F26" s="42"/>
      <c r="G26" s="42"/>
      <c r="H26" s="43">
        <v>28857442.329999998</v>
      </c>
      <c r="I26" s="43"/>
      <c r="J26" s="43"/>
      <c r="K26" s="43">
        <f>SUM(K24:N25)</f>
        <v>58675793.319999814</v>
      </c>
      <c r="L26" s="43"/>
      <c r="M26" s="43"/>
      <c r="N26" s="43"/>
      <c r="O26" s="60">
        <v>8196503.179997161</v>
      </c>
    </row>
    <row r="27" spans="1:16" x14ac:dyDescent="0.2">
      <c r="A27" s="21">
        <v>21</v>
      </c>
      <c r="B27" s="42" t="s">
        <v>153</v>
      </c>
      <c r="C27" s="42"/>
      <c r="D27" s="42"/>
      <c r="E27" s="42"/>
      <c r="F27" s="42"/>
      <c r="G27" s="42"/>
      <c r="H27" s="43"/>
      <c r="I27" s="43"/>
      <c r="J27" s="43"/>
      <c r="K27" s="43"/>
      <c r="L27" s="43"/>
      <c r="M27" s="43"/>
      <c r="N27" s="43"/>
      <c r="O27" s="61">
        <v>0</v>
      </c>
    </row>
    <row r="28" spans="1:16" x14ac:dyDescent="0.2">
      <c r="A28" s="21">
        <v>22</v>
      </c>
      <c r="B28" s="42" t="s">
        <v>154</v>
      </c>
      <c r="C28" s="42"/>
      <c r="D28" s="42"/>
      <c r="E28" s="42"/>
      <c r="F28" s="42"/>
      <c r="G28" s="42"/>
      <c r="H28" s="43">
        <v>28857442.329999998</v>
      </c>
      <c r="I28" s="43"/>
      <c r="J28" s="43"/>
      <c r="K28" s="43">
        <f>+K26</f>
        <v>58675793.319999814</v>
      </c>
      <c r="L28" s="43"/>
      <c r="M28" s="43"/>
      <c r="N28" s="43"/>
      <c r="O28" s="60">
        <v>8196503.179997161</v>
      </c>
    </row>
    <row r="29" spans="1:16" x14ac:dyDescent="0.2">
      <c r="A29" s="21">
        <v>23</v>
      </c>
      <c r="B29" s="42" t="s">
        <v>155</v>
      </c>
      <c r="C29" s="42"/>
      <c r="D29" s="42"/>
      <c r="E29" s="42"/>
      <c r="F29" s="42"/>
      <c r="G29" s="42"/>
      <c r="H29" s="43"/>
      <c r="I29" s="43"/>
      <c r="J29" s="43"/>
      <c r="K29" s="43"/>
      <c r="L29" s="43"/>
      <c r="M29" s="43"/>
      <c r="N29" s="43"/>
      <c r="O29" s="61">
        <v>0</v>
      </c>
    </row>
    <row r="30" spans="1:16" x14ac:dyDescent="0.2">
      <c r="A30" s="19"/>
      <c r="B30" s="45" t="s">
        <v>156</v>
      </c>
      <c r="C30" s="45"/>
      <c r="D30" s="45"/>
      <c r="E30" s="45"/>
      <c r="F30" s="45"/>
      <c r="G30" s="45"/>
      <c r="H30" s="44">
        <v>8840633417.1299992</v>
      </c>
      <c r="I30" s="44"/>
      <c r="J30" s="44"/>
      <c r="K30" s="44"/>
      <c r="L30" s="44"/>
      <c r="M30" s="44"/>
      <c r="N30" s="44"/>
      <c r="O30" s="61">
        <v>0</v>
      </c>
    </row>
    <row r="31" spans="1:16" x14ac:dyDescent="0.2">
      <c r="A31" s="19"/>
      <c r="B31" s="45" t="s">
        <v>157</v>
      </c>
      <c r="C31" s="45"/>
      <c r="D31" s="45"/>
      <c r="E31" s="45"/>
      <c r="F31" s="45"/>
      <c r="G31" s="45"/>
      <c r="H31" s="44"/>
      <c r="I31" s="44"/>
      <c r="J31" s="44"/>
      <c r="K31" s="44"/>
      <c r="L31" s="44"/>
      <c r="M31" s="44"/>
      <c r="N31" s="44"/>
      <c r="O31" s="61">
        <v>0</v>
      </c>
    </row>
    <row r="32" spans="1:16" x14ac:dyDescent="0.2">
      <c r="A32" s="19"/>
      <c r="B32" s="45" t="s">
        <v>158</v>
      </c>
      <c r="C32" s="45"/>
      <c r="D32" s="45"/>
      <c r="E32" s="45"/>
      <c r="F32" s="45"/>
      <c r="G32" s="45"/>
      <c r="H32" s="44"/>
      <c r="I32" s="44"/>
      <c r="J32" s="44"/>
      <c r="K32" s="44"/>
      <c r="L32" s="44"/>
      <c r="M32" s="44"/>
      <c r="N32" s="44"/>
      <c r="O32" s="61">
        <v>0</v>
      </c>
    </row>
    <row r="33" spans="1:15" x14ac:dyDescent="0.2">
      <c r="A33" s="21">
        <v>24</v>
      </c>
      <c r="B33" s="42" t="s">
        <v>159</v>
      </c>
      <c r="C33" s="42"/>
      <c r="D33" s="42"/>
      <c r="E33" s="42"/>
      <c r="F33" s="42"/>
      <c r="G33" s="42"/>
      <c r="H33" s="43">
        <v>8869490859.4599991</v>
      </c>
      <c r="I33" s="43"/>
      <c r="J33" s="43"/>
      <c r="K33" s="43">
        <f>+K28</f>
        <v>58675793.319999814</v>
      </c>
      <c r="L33" s="43"/>
      <c r="M33" s="43"/>
      <c r="N33" s="43"/>
      <c r="O33" s="60">
        <v>8196503.179997161</v>
      </c>
    </row>
    <row r="34" spans="1:15" x14ac:dyDescent="0.2">
      <c r="A34" s="21">
        <v>25</v>
      </c>
      <c r="B34" s="42" t="s">
        <v>160</v>
      </c>
      <c r="C34" s="42"/>
      <c r="D34" s="42"/>
      <c r="E34" s="42"/>
      <c r="F34" s="42"/>
      <c r="G34" s="42"/>
      <c r="H34" s="43">
        <v>8869490859.4599991</v>
      </c>
      <c r="I34" s="43"/>
      <c r="J34" s="43"/>
      <c r="K34" s="43">
        <f>+K28</f>
        <v>58675793.319999814</v>
      </c>
      <c r="L34" s="43"/>
      <c r="M34" s="43"/>
      <c r="N34" s="43"/>
      <c r="O34" s="60">
        <v>8196503.179997161</v>
      </c>
    </row>
    <row r="36" spans="1:15" x14ac:dyDescent="0.2">
      <c r="D36" s="53" t="s">
        <v>161</v>
      </c>
      <c r="E36" s="53"/>
      <c r="F36" s="53"/>
      <c r="G36" s="16"/>
      <c r="I36" s="16"/>
      <c r="J36" s="16"/>
      <c r="K36" s="16"/>
      <c r="M36" s="16" t="s">
        <v>124</v>
      </c>
    </row>
    <row r="37" spans="1:15" x14ac:dyDescent="0.2">
      <c r="G37" s="16"/>
      <c r="I37" s="16"/>
      <c r="J37" s="16"/>
      <c r="K37" s="16"/>
    </row>
    <row r="38" spans="1:15" ht="21.75" x14ac:dyDescent="0.2">
      <c r="D38" s="53" t="s">
        <v>162</v>
      </c>
      <c r="E38" s="53"/>
      <c r="F38" s="53"/>
      <c r="G38" s="46"/>
      <c r="H38" s="46"/>
      <c r="I38" s="46"/>
      <c r="J38" s="46"/>
      <c r="K38" s="46"/>
      <c r="M38" s="16" t="s">
        <v>126</v>
      </c>
    </row>
    <row r="40" spans="1:15" x14ac:dyDescent="0.2">
      <c r="A40" s="54"/>
      <c r="B40" s="54"/>
      <c r="C40" s="54"/>
      <c r="D40" s="54"/>
      <c r="E40" s="55"/>
      <c r="F40" s="55"/>
      <c r="G40" s="55"/>
      <c r="H40" s="55"/>
      <c r="M40" s="40"/>
      <c r="N40" s="40"/>
    </row>
  </sheetData>
  <mergeCells count="96">
    <mergeCell ref="M40:N40"/>
    <mergeCell ref="B33:G33"/>
    <mergeCell ref="H33:J33"/>
    <mergeCell ref="K33:N33"/>
    <mergeCell ref="B34:G34"/>
    <mergeCell ref="H34:J34"/>
    <mergeCell ref="K34:N34"/>
    <mergeCell ref="D36:F36"/>
    <mergeCell ref="D38:F38"/>
    <mergeCell ref="G38:K38"/>
    <mergeCell ref="A40:D40"/>
    <mergeCell ref="E40:H40"/>
    <mergeCell ref="B31:G31"/>
    <mergeCell ref="H31:J31"/>
    <mergeCell ref="K31:N31"/>
    <mergeCell ref="B32:G32"/>
    <mergeCell ref="H32:J32"/>
    <mergeCell ref="K32:N32"/>
    <mergeCell ref="B29:G29"/>
    <mergeCell ref="H29:J29"/>
    <mergeCell ref="K29:N29"/>
    <mergeCell ref="B30:G30"/>
    <mergeCell ref="H30:J30"/>
    <mergeCell ref="K30:N30"/>
    <mergeCell ref="B27:G27"/>
    <mergeCell ref="H27:J27"/>
    <mergeCell ref="K27:N27"/>
    <mergeCell ref="B28:G28"/>
    <mergeCell ref="H28:J28"/>
    <mergeCell ref="K28:N28"/>
    <mergeCell ref="B25:G25"/>
    <mergeCell ref="H25:J25"/>
    <mergeCell ref="K25:N25"/>
    <mergeCell ref="B26:G26"/>
    <mergeCell ref="H26:J26"/>
    <mergeCell ref="K26:N26"/>
    <mergeCell ref="B23:G23"/>
    <mergeCell ref="H23:J23"/>
    <mergeCell ref="K23:N23"/>
    <mergeCell ref="B24:G24"/>
    <mergeCell ref="H24:J24"/>
    <mergeCell ref="K24:N24"/>
    <mergeCell ref="B21:G21"/>
    <mergeCell ref="H21:J21"/>
    <mergeCell ref="K21:N21"/>
    <mergeCell ref="B22:G22"/>
    <mergeCell ref="H22:J22"/>
    <mergeCell ref="K22:N22"/>
    <mergeCell ref="B19:G19"/>
    <mergeCell ref="H19:J19"/>
    <mergeCell ref="K19:N19"/>
    <mergeCell ref="B20:G20"/>
    <mergeCell ref="H20:J20"/>
    <mergeCell ref="K20:N20"/>
    <mergeCell ref="B17:G17"/>
    <mergeCell ref="H17:J17"/>
    <mergeCell ref="K17:N17"/>
    <mergeCell ref="B18:G18"/>
    <mergeCell ref="H18:J18"/>
    <mergeCell ref="K18:N18"/>
    <mergeCell ref="B15:G15"/>
    <mergeCell ref="H15:J15"/>
    <mergeCell ref="K15:N15"/>
    <mergeCell ref="B16:G16"/>
    <mergeCell ref="H16:J16"/>
    <mergeCell ref="K16:N16"/>
    <mergeCell ref="B13:G13"/>
    <mergeCell ref="H13:J13"/>
    <mergeCell ref="K13:N13"/>
    <mergeCell ref="B14:G14"/>
    <mergeCell ref="H14:J14"/>
    <mergeCell ref="K14:N14"/>
    <mergeCell ref="B11:G11"/>
    <mergeCell ref="H11:J11"/>
    <mergeCell ref="K11:N11"/>
    <mergeCell ref="B12:G12"/>
    <mergeCell ref="H12:J12"/>
    <mergeCell ref="K12:N12"/>
    <mergeCell ref="B9:G9"/>
    <mergeCell ref="H9:J9"/>
    <mergeCell ref="K9:N9"/>
    <mergeCell ref="B10:G10"/>
    <mergeCell ref="H10:J10"/>
    <mergeCell ref="K10:N10"/>
    <mergeCell ref="B7:G7"/>
    <mergeCell ref="H7:J7"/>
    <mergeCell ref="K7:N7"/>
    <mergeCell ref="B8:G8"/>
    <mergeCell ref="H8:J8"/>
    <mergeCell ref="K8:N8"/>
    <mergeCell ref="A2:N2"/>
    <mergeCell ref="A3:E4"/>
    <mergeCell ref="M4:O4"/>
    <mergeCell ref="B6:G6"/>
    <mergeCell ref="H6:J6"/>
    <mergeCell ref="K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7D84-C73F-4307-BC60-14B77F10FE75}">
  <dimension ref="A2:AA32"/>
  <sheetViews>
    <sheetView workbookViewId="0">
      <selection activeCell="Z15" sqref="Z15"/>
    </sheetView>
  </sheetViews>
  <sheetFormatPr defaultRowHeight="13.6" x14ac:dyDescent="0.2"/>
  <cols>
    <col min="1" max="1" width="3.88671875" style="63" customWidth="1"/>
    <col min="2" max="2" width="16.33203125" style="63" customWidth="1"/>
    <col min="3" max="3" width="5" style="63" customWidth="1"/>
    <col min="4" max="4" width="5.21875" style="63" customWidth="1"/>
    <col min="5" max="5" width="1.44140625" style="63" customWidth="1"/>
    <col min="6" max="6" width="6.109375" style="63" customWidth="1"/>
    <col min="7" max="7" width="5" style="63" customWidth="1"/>
    <col min="8" max="8" width="4.33203125" style="63" customWidth="1"/>
    <col min="9" max="10" width="1.77734375" style="63" customWidth="1"/>
    <col min="11" max="11" width="4.33203125" style="63" customWidth="1"/>
    <col min="12" max="12" width="0.109375" style="63" customWidth="1"/>
    <col min="13" max="13" width="8.33203125" style="63" customWidth="1"/>
    <col min="14" max="14" width="7.88671875" style="63" customWidth="1"/>
    <col min="15" max="15" width="5" style="63" customWidth="1"/>
    <col min="16" max="16" width="7.33203125" style="63" customWidth="1"/>
    <col min="17" max="17" width="5.44140625" style="63" customWidth="1"/>
    <col min="18" max="18" width="9.21875" style="63" customWidth="1"/>
    <col min="19" max="19" width="3.44140625" style="63" customWidth="1"/>
    <col min="20" max="20" width="16.44140625" style="65" customWidth="1"/>
    <col min="21" max="21" width="7.109375" style="63" customWidth="1"/>
    <col min="22" max="22" width="16.44140625" style="63" customWidth="1"/>
    <col min="23" max="24" width="0.109375" style="63" customWidth="1"/>
    <col min="25" max="25" width="15" style="63" customWidth="1"/>
    <col min="26" max="26" width="12.21875" style="63" bestFit="1" customWidth="1"/>
    <col min="27" max="27" width="13.33203125" style="63" bestFit="1" customWidth="1"/>
    <col min="28" max="41" width="8.88671875" style="63"/>
    <col min="42" max="42" width="8.88671875" style="63" customWidth="1"/>
    <col min="43" max="16384" width="8.88671875" style="63"/>
  </cols>
  <sheetData>
    <row r="2" spans="1:24" s="63" customFormat="1" x14ac:dyDescent="0.2">
      <c r="A2" s="62" t="s">
        <v>163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s="63" customFormat="1" x14ac:dyDescent="0.2">
      <c r="A3" s="64" t="s">
        <v>164</v>
      </c>
      <c r="B3" s="64"/>
      <c r="C3" s="64"/>
      <c r="D3" s="64"/>
      <c r="E3" s="64"/>
      <c r="F3" s="64"/>
      <c r="G3" s="64"/>
      <c r="T3" s="65"/>
    </row>
    <row r="4" spans="1:24" s="63" customFormat="1" x14ac:dyDescent="0.2">
      <c r="A4" s="64"/>
      <c r="B4" s="64"/>
      <c r="C4" s="64"/>
      <c r="D4" s="64"/>
      <c r="E4" s="64"/>
      <c r="F4" s="64"/>
      <c r="G4" s="64"/>
      <c r="S4" s="66" t="s">
        <v>2</v>
      </c>
      <c r="T4" s="66"/>
      <c r="U4" s="66"/>
      <c r="V4" s="66"/>
      <c r="W4" s="66"/>
    </row>
    <row r="5" spans="1:24" s="63" customFormat="1" x14ac:dyDescent="0.2">
      <c r="S5" s="66"/>
      <c r="T5" s="66"/>
      <c r="U5" s="66"/>
      <c r="V5" s="66"/>
      <c r="W5" s="66"/>
    </row>
    <row r="6" spans="1:24" s="63" customFormat="1" x14ac:dyDescent="0.2">
      <c r="A6" s="67" t="s">
        <v>165</v>
      </c>
      <c r="B6" s="67"/>
      <c r="S6" s="66"/>
      <c r="T6" s="66"/>
      <c r="U6" s="66"/>
      <c r="V6" s="66"/>
      <c r="W6" s="66"/>
    </row>
    <row r="7" spans="1:24" s="63" customFormat="1" x14ac:dyDescent="0.2">
      <c r="A7" s="67"/>
      <c r="B7" s="67"/>
      <c r="T7" s="65"/>
    </row>
    <row r="8" spans="1:24" s="63" customFormat="1" ht="41.45" customHeight="1" x14ac:dyDescent="0.2">
      <c r="A8" s="68" t="s">
        <v>166</v>
      </c>
      <c r="B8" s="69" t="s">
        <v>130</v>
      </c>
      <c r="C8" s="69"/>
      <c r="D8" s="69" t="s">
        <v>167</v>
      </c>
      <c r="E8" s="69"/>
      <c r="F8" s="69"/>
      <c r="G8" s="69" t="s">
        <v>108</v>
      </c>
      <c r="H8" s="69"/>
      <c r="I8" s="69"/>
      <c r="J8" s="69"/>
      <c r="K8" s="69" t="s">
        <v>110</v>
      </c>
      <c r="L8" s="69"/>
      <c r="M8" s="69"/>
      <c r="N8" s="69" t="s">
        <v>112</v>
      </c>
      <c r="O8" s="69"/>
      <c r="P8" s="69" t="s">
        <v>168</v>
      </c>
      <c r="Q8" s="69"/>
      <c r="R8" s="69" t="s">
        <v>116</v>
      </c>
      <c r="S8" s="69"/>
      <c r="T8" s="24" t="s">
        <v>118</v>
      </c>
      <c r="U8" s="69" t="s">
        <v>169</v>
      </c>
      <c r="V8" s="69"/>
      <c r="W8" s="69"/>
      <c r="X8" s="69"/>
    </row>
    <row r="9" spans="1:24" s="63" customFormat="1" ht="25.15" customHeight="1" x14ac:dyDescent="0.2">
      <c r="A9" s="70">
        <v>1</v>
      </c>
      <c r="B9" s="71" t="s">
        <v>170</v>
      </c>
      <c r="C9" s="71"/>
      <c r="D9" s="72">
        <v>2587027589</v>
      </c>
      <c r="E9" s="72"/>
      <c r="F9" s="72"/>
      <c r="G9" s="72">
        <v>0</v>
      </c>
      <c r="H9" s="72"/>
      <c r="I9" s="72"/>
      <c r="J9" s="72"/>
      <c r="K9" s="72">
        <v>0</v>
      </c>
      <c r="L9" s="72"/>
      <c r="M9" s="72"/>
      <c r="N9" s="72">
        <v>14088188462.23</v>
      </c>
      <c r="O9" s="72"/>
      <c r="P9" s="72">
        <v>0</v>
      </c>
      <c r="Q9" s="72"/>
      <c r="R9" s="72">
        <v>8247270172.3900003</v>
      </c>
      <c r="S9" s="72"/>
      <c r="T9" s="25">
        <v>25445254001.610001</v>
      </c>
      <c r="U9" s="72">
        <f>SUM(D9:T9)</f>
        <v>50367740225.229996</v>
      </c>
      <c r="V9" s="72"/>
      <c r="W9" s="72"/>
      <c r="X9" s="72"/>
    </row>
    <row r="10" spans="1:24" s="63" customFormat="1" ht="22.45" customHeight="1" x14ac:dyDescent="0.2">
      <c r="A10" s="73">
        <v>2</v>
      </c>
      <c r="B10" s="74" t="s">
        <v>171</v>
      </c>
      <c r="C10" s="74"/>
      <c r="D10" s="75">
        <v>0</v>
      </c>
      <c r="E10" s="75"/>
      <c r="F10" s="75"/>
      <c r="G10" s="75">
        <v>0</v>
      </c>
      <c r="H10" s="75"/>
      <c r="I10" s="75"/>
      <c r="J10" s="75"/>
      <c r="K10" s="75">
        <v>0</v>
      </c>
      <c r="L10" s="75"/>
      <c r="M10" s="75"/>
      <c r="N10" s="75">
        <v>0</v>
      </c>
      <c r="O10" s="75"/>
      <c r="P10" s="75">
        <v>0</v>
      </c>
      <c r="Q10" s="75"/>
      <c r="R10" s="75">
        <v>0</v>
      </c>
      <c r="S10" s="75"/>
      <c r="T10" s="26">
        <v>-1488079767.05</v>
      </c>
      <c r="U10" s="75">
        <f>SUM(D10:T10)</f>
        <v>-1488079767.05</v>
      </c>
      <c r="V10" s="75"/>
      <c r="W10" s="75"/>
      <c r="X10" s="75"/>
    </row>
    <row r="11" spans="1:24" s="63" customFormat="1" x14ac:dyDescent="0.2">
      <c r="A11" s="73">
        <v>3</v>
      </c>
      <c r="B11" s="74" t="s">
        <v>172</v>
      </c>
      <c r="C11" s="74"/>
      <c r="D11" s="75">
        <v>0</v>
      </c>
      <c r="E11" s="75"/>
      <c r="F11" s="75"/>
      <c r="G11" s="75">
        <v>0</v>
      </c>
      <c r="H11" s="75"/>
      <c r="I11" s="75"/>
      <c r="J11" s="75"/>
      <c r="K11" s="75">
        <v>0</v>
      </c>
      <c r="L11" s="75"/>
      <c r="M11" s="75"/>
      <c r="N11" s="75">
        <v>0</v>
      </c>
      <c r="O11" s="75"/>
      <c r="P11" s="75">
        <v>0</v>
      </c>
      <c r="Q11" s="75"/>
      <c r="R11" s="75">
        <v>0</v>
      </c>
      <c r="S11" s="75"/>
      <c r="T11" s="26">
        <v>0</v>
      </c>
      <c r="U11" s="75">
        <f t="shared" ref="U11:U16" si="0">SUM(D11:T11)</f>
        <v>0</v>
      </c>
      <c r="V11" s="75"/>
      <c r="W11" s="75"/>
      <c r="X11" s="75"/>
    </row>
    <row r="12" spans="1:24" s="63" customFormat="1" ht="25.15" customHeight="1" x14ac:dyDescent="0.2">
      <c r="A12" s="73">
        <v>4</v>
      </c>
      <c r="B12" s="74" t="s">
        <v>154</v>
      </c>
      <c r="C12" s="74"/>
      <c r="D12" s="75">
        <v>0</v>
      </c>
      <c r="E12" s="75"/>
      <c r="F12" s="75"/>
      <c r="G12" s="75">
        <v>0</v>
      </c>
      <c r="H12" s="75"/>
      <c r="I12" s="75"/>
      <c r="J12" s="75"/>
      <c r="K12" s="75">
        <v>0</v>
      </c>
      <c r="L12" s="75"/>
      <c r="M12" s="75"/>
      <c r="N12" s="75">
        <v>0</v>
      </c>
      <c r="O12" s="75"/>
      <c r="P12" s="75">
        <v>0</v>
      </c>
      <c r="Q12" s="75"/>
      <c r="R12" s="75">
        <v>0</v>
      </c>
      <c r="S12" s="75"/>
      <c r="T12" s="26">
        <v>58675793.32</v>
      </c>
      <c r="U12" s="75">
        <f t="shared" si="0"/>
        <v>58675793.32</v>
      </c>
      <c r="V12" s="75"/>
      <c r="W12" s="75"/>
      <c r="X12" s="75"/>
    </row>
    <row r="13" spans="1:24" s="63" customFormat="1" x14ac:dyDescent="0.2">
      <c r="A13" s="73">
        <v>5</v>
      </c>
      <c r="B13" s="74" t="s">
        <v>155</v>
      </c>
      <c r="C13" s="74"/>
      <c r="D13" s="75">
        <v>0</v>
      </c>
      <c r="E13" s="75"/>
      <c r="F13" s="75"/>
      <c r="G13" s="75">
        <v>0</v>
      </c>
      <c r="H13" s="75"/>
      <c r="I13" s="75"/>
      <c r="J13" s="75"/>
      <c r="K13" s="75">
        <v>0</v>
      </c>
      <c r="L13" s="75"/>
      <c r="M13" s="75"/>
      <c r="N13" s="75">
        <v>0</v>
      </c>
      <c r="O13" s="75"/>
      <c r="P13" s="75">
        <v>0</v>
      </c>
      <c r="Q13" s="75"/>
      <c r="R13" s="75">
        <v>0</v>
      </c>
      <c r="S13" s="75"/>
      <c r="T13" s="26">
        <v>0</v>
      </c>
      <c r="U13" s="75">
        <f t="shared" si="0"/>
        <v>0</v>
      </c>
      <c r="V13" s="75"/>
      <c r="W13" s="75"/>
      <c r="X13" s="75"/>
    </row>
    <row r="14" spans="1:24" s="63" customFormat="1" x14ac:dyDescent="0.2">
      <c r="A14" s="73">
        <v>6</v>
      </c>
      <c r="B14" s="74" t="s">
        <v>173</v>
      </c>
      <c r="C14" s="74"/>
      <c r="D14" s="75">
        <v>0</v>
      </c>
      <c r="E14" s="75"/>
      <c r="F14" s="75"/>
      <c r="G14" s="75">
        <v>0</v>
      </c>
      <c r="H14" s="75"/>
      <c r="I14" s="75"/>
      <c r="J14" s="75"/>
      <c r="K14" s="75">
        <v>0</v>
      </c>
      <c r="L14" s="75"/>
      <c r="M14" s="75"/>
      <c r="N14" s="75">
        <v>0</v>
      </c>
      <c r="O14" s="75"/>
      <c r="P14" s="75">
        <v>0</v>
      </c>
      <c r="Q14" s="75"/>
      <c r="R14" s="75">
        <v>0</v>
      </c>
      <c r="S14" s="75"/>
      <c r="T14" s="26">
        <v>0</v>
      </c>
      <c r="U14" s="75">
        <f t="shared" si="0"/>
        <v>0</v>
      </c>
      <c r="V14" s="75"/>
      <c r="W14" s="75"/>
      <c r="X14" s="75"/>
    </row>
    <row r="15" spans="1:24" s="63" customFormat="1" x14ac:dyDescent="0.2">
      <c r="A15" s="73">
        <v>7</v>
      </c>
      <c r="B15" s="74" t="s">
        <v>174</v>
      </c>
      <c r="C15" s="74"/>
      <c r="D15" s="75">
        <v>0</v>
      </c>
      <c r="E15" s="75"/>
      <c r="F15" s="75"/>
      <c r="G15" s="75">
        <v>0</v>
      </c>
      <c r="H15" s="75"/>
      <c r="I15" s="75"/>
      <c r="J15" s="75"/>
      <c r="K15" s="75">
        <v>0</v>
      </c>
      <c r="L15" s="75"/>
      <c r="M15" s="75"/>
      <c r="N15" s="75">
        <v>0</v>
      </c>
      <c r="O15" s="75"/>
      <c r="P15" s="75">
        <v>0</v>
      </c>
      <c r="Q15" s="75"/>
      <c r="R15" s="75">
        <v>0</v>
      </c>
      <c r="S15" s="75"/>
      <c r="T15" s="26">
        <v>0</v>
      </c>
      <c r="U15" s="75">
        <f t="shared" si="0"/>
        <v>0</v>
      </c>
      <c r="V15" s="75"/>
      <c r="W15" s="75"/>
      <c r="X15" s="75"/>
    </row>
    <row r="16" spans="1:24" s="63" customFormat="1" ht="18.350000000000001" customHeight="1" x14ac:dyDescent="0.2">
      <c r="A16" s="73">
        <v>8</v>
      </c>
      <c r="B16" s="74" t="s">
        <v>175</v>
      </c>
      <c r="C16" s="74"/>
      <c r="D16" s="75">
        <v>0</v>
      </c>
      <c r="E16" s="75"/>
      <c r="F16" s="75"/>
      <c r="G16" s="75">
        <v>0</v>
      </c>
      <c r="H16" s="75"/>
      <c r="I16" s="75"/>
      <c r="J16" s="75"/>
      <c r="K16" s="75">
        <v>0</v>
      </c>
      <c r="L16" s="75"/>
      <c r="M16" s="75"/>
      <c r="N16" s="75"/>
      <c r="O16" s="75"/>
      <c r="P16" s="75">
        <v>0</v>
      </c>
      <c r="Q16" s="75"/>
      <c r="R16" s="75">
        <v>0</v>
      </c>
      <c r="S16" s="75"/>
      <c r="T16" s="26">
        <v>0</v>
      </c>
      <c r="U16" s="75">
        <f t="shared" si="0"/>
        <v>0</v>
      </c>
      <c r="V16" s="75"/>
      <c r="W16" s="75"/>
      <c r="X16" s="75"/>
    </row>
    <row r="17" spans="1:27" s="63" customFormat="1" ht="21.1" customHeight="1" x14ac:dyDescent="0.2">
      <c r="A17" s="70">
        <v>1</v>
      </c>
      <c r="B17" s="71" t="s">
        <v>176</v>
      </c>
      <c r="C17" s="71"/>
      <c r="D17" s="72">
        <v>2587027589</v>
      </c>
      <c r="E17" s="72"/>
      <c r="F17" s="72"/>
      <c r="G17" s="72"/>
      <c r="H17" s="72"/>
      <c r="I17" s="72"/>
      <c r="J17" s="72"/>
      <c r="K17" s="72"/>
      <c r="L17" s="72"/>
      <c r="M17" s="72"/>
      <c r="N17" s="72">
        <v>14088188462.23</v>
      </c>
      <c r="O17" s="72"/>
      <c r="P17" s="72"/>
      <c r="Q17" s="72"/>
      <c r="R17" s="72">
        <v>8247270172.3900003</v>
      </c>
      <c r="S17" s="72"/>
      <c r="T17" s="25">
        <f>SUM(T9:T16)</f>
        <v>24015850027.880001</v>
      </c>
      <c r="U17" s="72">
        <f>SUM(U9:X16)</f>
        <v>48938336251.499992</v>
      </c>
      <c r="V17" s="72"/>
      <c r="W17" s="72"/>
      <c r="X17" s="72"/>
    </row>
    <row r="18" spans="1:27" s="63" customFormat="1" ht="22.45" customHeight="1" x14ac:dyDescent="0.2">
      <c r="A18" s="73">
        <v>2</v>
      </c>
      <c r="B18" s="74" t="s">
        <v>177</v>
      </c>
      <c r="C18" s="74"/>
      <c r="D18" s="75">
        <v>0</v>
      </c>
      <c r="E18" s="75"/>
      <c r="F18" s="75"/>
      <c r="G18" s="75">
        <v>0</v>
      </c>
      <c r="H18" s="75"/>
      <c r="I18" s="75"/>
      <c r="J18" s="75"/>
      <c r="K18" s="75">
        <v>0</v>
      </c>
      <c r="L18" s="75"/>
      <c r="M18" s="75"/>
      <c r="N18" s="75">
        <v>0</v>
      </c>
      <c r="O18" s="75"/>
      <c r="P18" s="75">
        <v>0</v>
      </c>
      <c r="Q18" s="75"/>
      <c r="R18" s="75">
        <v>0</v>
      </c>
      <c r="S18" s="75"/>
      <c r="T18" s="26">
        <f>-501975931.43+22005300.69+24499287+1370989</f>
        <v>-454100354.74000001</v>
      </c>
      <c r="U18" s="75">
        <f>SUM(T18)</f>
        <v>-454100354.74000001</v>
      </c>
      <c r="V18" s="75"/>
      <c r="W18" s="75"/>
      <c r="X18" s="75"/>
      <c r="Z18" s="76"/>
    </row>
    <row r="19" spans="1:27" s="63" customFormat="1" x14ac:dyDescent="0.2">
      <c r="A19" s="70">
        <v>3</v>
      </c>
      <c r="B19" s="71" t="s">
        <v>178</v>
      </c>
      <c r="C19" s="71"/>
      <c r="D19" s="72">
        <v>0</v>
      </c>
      <c r="E19" s="72"/>
      <c r="F19" s="72"/>
      <c r="G19" s="72">
        <v>0</v>
      </c>
      <c r="H19" s="72"/>
      <c r="I19" s="72"/>
      <c r="J19" s="72"/>
      <c r="K19" s="72">
        <v>0</v>
      </c>
      <c r="L19" s="72"/>
      <c r="M19" s="72"/>
      <c r="N19" s="72">
        <v>0</v>
      </c>
      <c r="O19" s="72"/>
      <c r="P19" s="72">
        <v>0</v>
      </c>
      <c r="Q19" s="72"/>
      <c r="R19" s="72">
        <v>0</v>
      </c>
      <c r="S19" s="72"/>
      <c r="T19" s="25"/>
      <c r="U19" s="72">
        <v>0</v>
      </c>
      <c r="V19" s="72"/>
      <c r="W19" s="72"/>
      <c r="X19" s="72"/>
      <c r="AA19" s="77"/>
    </row>
    <row r="20" spans="1:27" s="63" customFormat="1" ht="19.7" customHeight="1" x14ac:dyDescent="0.2">
      <c r="A20" s="73">
        <v>4</v>
      </c>
      <c r="B20" s="74" t="s">
        <v>154</v>
      </c>
      <c r="C20" s="74"/>
      <c r="D20" s="75">
        <v>0</v>
      </c>
      <c r="E20" s="75"/>
      <c r="F20" s="75"/>
      <c r="G20" s="75">
        <v>0</v>
      </c>
      <c r="H20" s="75"/>
      <c r="I20" s="75"/>
      <c r="J20" s="75"/>
      <c r="K20" s="75">
        <v>0</v>
      </c>
      <c r="L20" s="75"/>
      <c r="M20" s="75"/>
      <c r="N20" s="75">
        <v>0</v>
      </c>
      <c r="O20" s="75"/>
      <c r="P20" s="75">
        <v>0</v>
      </c>
      <c r="Q20" s="75"/>
      <c r="R20" s="75">
        <v>0</v>
      </c>
      <c r="S20" s="75"/>
      <c r="T20" s="26">
        <f>+'[1]2 sum'!Q34</f>
        <v>8196503.179997161</v>
      </c>
      <c r="U20" s="75">
        <f>+T20</f>
        <v>8196503.179997161</v>
      </c>
      <c r="V20" s="75"/>
      <c r="W20" s="75"/>
      <c r="X20" s="75"/>
      <c r="AA20" s="77"/>
    </row>
    <row r="21" spans="1:27" s="63" customFormat="1" x14ac:dyDescent="0.2">
      <c r="A21" s="73">
        <v>5</v>
      </c>
      <c r="B21" s="74" t="s">
        <v>155</v>
      </c>
      <c r="C21" s="74"/>
      <c r="D21" s="75">
        <v>0</v>
      </c>
      <c r="E21" s="75"/>
      <c r="F21" s="75"/>
      <c r="G21" s="75">
        <v>0</v>
      </c>
      <c r="H21" s="75"/>
      <c r="I21" s="75"/>
      <c r="J21" s="75"/>
      <c r="K21" s="75">
        <v>0</v>
      </c>
      <c r="L21" s="75"/>
      <c r="M21" s="75"/>
      <c r="N21" s="75"/>
      <c r="O21" s="75"/>
      <c r="P21" s="75"/>
      <c r="Q21" s="75"/>
      <c r="R21" s="75"/>
      <c r="S21" s="75"/>
      <c r="T21" s="26">
        <v>0</v>
      </c>
      <c r="U21" s="75"/>
      <c r="V21" s="75"/>
      <c r="W21" s="75"/>
      <c r="X21" s="75"/>
    </row>
    <row r="22" spans="1:27" s="63" customFormat="1" x14ac:dyDescent="0.2">
      <c r="A22" s="73">
        <v>6</v>
      </c>
      <c r="B22" s="74" t="s">
        <v>173</v>
      </c>
      <c r="C22" s="74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>
        <v>0</v>
      </c>
      <c r="O22" s="75"/>
      <c r="P22" s="75">
        <v>0</v>
      </c>
      <c r="Q22" s="75"/>
      <c r="R22" s="75">
        <v>0</v>
      </c>
      <c r="S22" s="75"/>
      <c r="T22" s="26">
        <v>0</v>
      </c>
      <c r="U22" s="75"/>
      <c r="V22" s="75"/>
      <c r="W22" s="75"/>
      <c r="X22" s="75"/>
    </row>
    <row r="23" spans="1:27" s="63" customFormat="1" x14ac:dyDescent="0.2">
      <c r="A23" s="73">
        <v>7</v>
      </c>
      <c r="B23" s="74" t="s">
        <v>174</v>
      </c>
      <c r="C23" s="74"/>
      <c r="D23" s="75">
        <v>0</v>
      </c>
      <c r="E23" s="75"/>
      <c r="F23" s="75"/>
      <c r="G23" s="75">
        <v>0</v>
      </c>
      <c r="H23" s="75"/>
      <c r="I23" s="75"/>
      <c r="J23" s="75"/>
      <c r="K23" s="75">
        <v>0</v>
      </c>
      <c r="L23" s="75"/>
      <c r="M23" s="75"/>
      <c r="N23" s="75">
        <v>0</v>
      </c>
      <c r="O23" s="75"/>
      <c r="P23" s="75">
        <v>0</v>
      </c>
      <c r="Q23" s="75"/>
      <c r="R23" s="75">
        <v>0</v>
      </c>
      <c r="S23" s="75"/>
      <c r="T23" s="26">
        <v>-25870276</v>
      </c>
      <c r="U23" s="75">
        <f>+T23</f>
        <v>-25870276</v>
      </c>
      <c r="V23" s="75"/>
      <c r="W23" s="75"/>
      <c r="X23" s="75"/>
    </row>
    <row r="24" spans="1:27" s="63" customFormat="1" x14ac:dyDescent="0.2">
      <c r="A24" s="73">
        <v>8</v>
      </c>
      <c r="B24" s="74" t="s">
        <v>175</v>
      </c>
      <c r="C24" s="74"/>
      <c r="D24" s="75">
        <v>0</v>
      </c>
      <c r="E24" s="75"/>
      <c r="F24" s="75"/>
      <c r="G24" s="75">
        <v>0</v>
      </c>
      <c r="H24" s="75"/>
      <c r="I24" s="75"/>
      <c r="J24" s="75"/>
      <c r="K24" s="75">
        <v>0</v>
      </c>
      <c r="L24" s="75"/>
      <c r="M24" s="75"/>
      <c r="N24" s="75"/>
      <c r="O24" s="75"/>
      <c r="P24" s="75">
        <v>0</v>
      </c>
      <c r="Q24" s="75"/>
      <c r="R24" s="75">
        <v>0</v>
      </c>
      <c r="S24" s="75"/>
      <c r="T24" s="26">
        <v>0</v>
      </c>
      <c r="U24" s="75"/>
      <c r="V24" s="75"/>
      <c r="W24" s="75"/>
      <c r="X24" s="75"/>
    </row>
    <row r="25" spans="1:27" s="63" customFormat="1" ht="19.05" customHeight="1" x14ac:dyDescent="0.2">
      <c r="A25" s="73">
        <v>9</v>
      </c>
      <c r="B25" s="78" t="s">
        <v>179</v>
      </c>
      <c r="C25" s="78"/>
      <c r="D25" s="72">
        <v>2587027589</v>
      </c>
      <c r="E25" s="72"/>
      <c r="F25" s="72"/>
      <c r="G25" s="72">
        <v>0</v>
      </c>
      <c r="H25" s="72"/>
      <c r="I25" s="72"/>
      <c r="J25" s="72"/>
      <c r="K25" s="72">
        <v>0</v>
      </c>
      <c r="L25" s="72"/>
      <c r="M25" s="72"/>
      <c r="N25" s="72">
        <v>14088188462.23</v>
      </c>
      <c r="O25" s="72"/>
      <c r="P25" s="72">
        <v>0</v>
      </c>
      <c r="Q25" s="72"/>
      <c r="R25" s="72">
        <v>8247270172.3900003</v>
      </c>
      <c r="S25" s="72"/>
      <c r="T25" s="25">
        <f>SUM(T17:T23)</f>
        <v>23544075900.319996</v>
      </c>
      <c r="U25" s="72">
        <f>SUM(D25:T25)</f>
        <v>48466562123.939995</v>
      </c>
      <c r="V25" s="72"/>
      <c r="W25" s="72"/>
      <c r="X25" s="72"/>
    </row>
    <row r="26" spans="1:27" s="63" customFormat="1" x14ac:dyDescent="0.2">
      <c r="T26" s="65"/>
      <c r="V26" s="79">
        <f>+U25-'1'!D62</f>
        <v>0</v>
      </c>
      <c r="Y26" s="80"/>
    </row>
    <row r="27" spans="1:27" s="63" customFormat="1" ht="21.75" x14ac:dyDescent="0.2">
      <c r="F27" s="81" t="s">
        <v>180</v>
      </c>
      <c r="G27" s="81"/>
      <c r="H27" s="81"/>
      <c r="I27" s="81"/>
      <c r="J27" s="82" t="s">
        <v>181</v>
      </c>
      <c r="K27" s="82"/>
      <c r="L27" s="82"/>
      <c r="M27" s="82"/>
      <c r="N27" s="82"/>
      <c r="O27" s="83" t="s">
        <v>124</v>
      </c>
      <c r="P27" s="83"/>
      <c r="Q27" s="84"/>
      <c r="R27" s="84"/>
      <c r="S27" s="84"/>
      <c r="T27" s="65"/>
    </row>
    <row r="28" spans="1:27" s="63" customFormat="1" hidden="1" x14ac:dyDescent="0.2">
      <c r="F28" s="81"/>
      <c r="G28" s="81"/>
      <c r="H28" s="81"/>
      <c r="I28" s="81"/>
      <c r="J28" s="81"/>
      <c r="K28" s="81"/>
      <c r="L28" s="81"/>
      <c r="O28" s="84"/>
      <c r="P28" s="84"/>
      <c r="Q28" s="84"/>
      <c r="R28" s="84"/>
      <c r="S28" s="84"/>
      <c r="T28" s="65"/>
    </row>
    <row r="29" spans="1:27" s="63" customFormat="1" hidden="1" x14ac:dyDescent="0.2">
      <c r="T29" s="65"/>
      <c r="V29" s="85"/>
    </row>
    <row r="30" spans="1:27" s="63" customFormat="1" x14ac:dyDescent="0.2">
      <c r="O30" s="83" t="s">
        <v>126</v>
      </c>
      <c r="P30" s="83"/>
      <c r="Q30" s="83"/>
      <c r="R30" s="83"/>
      <c r="S30" s="83"/>
      <c r="T30" s="65"/>
    </row>
    <row r="31" spans="1:27" s="63" customFormat="1" ht="32.6" x14ac:dyDescent="0.2">
      <c r="F31" s="81" t="s">
        <v>182</v>
      </c>
      <c r="G31" s="81"/>
      <c r="H31" s="81"/>
      <c r="I31" s="81"/>
      <c r="J31" s="82" t="s">
        <v>181</v>
      </c>
      <c r="K31" s="82"/>
      <c r="L31" s="82"/>
      <c r="M31" s="82"/>
      <c r="N31" s="82"/>
      <c r="O31" s="83"/>
      <c r="P31" s="83"/>
      <c r="Q31" s="83"/>
      <c r="R31" s="83"/>
      <c r="S31" s="83"/>
      <c r="T31" s="65"/>
      <c r="V31" s="63" t="s">
        <v>21</v>
      </c>
    </row>
    <row r="32" spans="1:27" s="63" customFormat="1" x14ac:dyDescent="0.2">
      <c r="F32" s="81"/>
      <c r="G32" s="81"/>
      <c r="H32" s="81"/>
      <c r="I32" s="81"/>
      <c r="J32" s="81"/>
      <c r="K32" s="81"/>
      <c r="T32" s="65"/>
    </row>
  </sheetData>
  <mergeCells count="152">
    <mergeCell ref="J27:N27"/>
    <mergeCell ref="O27:P27"/>
    <mergeCell ref="O30:S31"/>
    <mergeCell ref="J31:N31"/>
    <mergeCell ref="R24:S24"/>
    <mergeCell ref="U24:X24"/>
    <mergeCell ref="B25:C25"/>
    <mergeCell ref="D25:F25"/>
    <mergeCell ref="G25:J25"/>
    <mergeCell ref="K25:M25"/>
    <mergeCell ref="N25:O25"/>
    <mergeCell ref="P25:Q25"/>
    <mergeCell ref="R25:S25"/>
    <mergeCell ref="U25:X25"/>
    <mergeCell ref="B24:C24"/>
    <mergeCell ref="D24:F24"/>
    <mergeCell ref="G24:J24"/>
    <mergeCell ref="K24:M24"/>
    <mergeCell ref="N24:O24"/>
    <mergeCell ref="P24:Q24"/>
    <mergeCell ref="R22:S22"/>
    <mergeCell ref="U22:X22"/>
    <mergeCell ref="B23:C23"/>
    <mergeCell ref="D23:F23"/>
    <mergeCell ref="G23:J23"/>
    <mergeCell ref="K23:M23"/>
    <mergeCell ref="N23:O23"/>
    <mergeCell ref="P23:Q23"/>
    <mergeCell ref="R23:S23"/>
    <mergeCell ref="U23:X23"/>
    <mergeCell ref="B22:C22"/>
    <mergeCell ref="D22:F22"/>
    <mergeCell ref="G22:J22"/>
    <mergeCell ref="K22:M22"/>
    <mergeCell ref="N22:O22"/>
    <mergeCell ref="P22:Q22"/>
    <mergeCell ref="R20:S20"/>
    <mergeCell ref="U20:X20"/>
    <mergeCell ref="B21:C21"/>
    <mergeCell ref="D21:F21"/>
    <mergeCell ref="G21:J21"/>
    <mergeCell ref="K21:M21"/>
    <mergeCell ref="N21:O21"/>
    <mergeCell ref="P21:Q21"/>
    <mergeCell ref="R21:S21"/>
    <mergeCell ref="U21:X21"/>
    <mergeCell ref="B20:C20"/>
    <mergeCell ref="D20:F20"/>
    <mergeCell ref="G20:J20"/>
    <mergeCell ref="K20:M20"/>
    <mergeCell ref="N20:O20"/>
    <mergeCell ref="P20:Q20"/>
    <mergeCell ref="R18:S18"/>
    <mergeCell ref="U18:X18"/>
    <mergeCell ref="B19:C19"/>
    <mergeCell ref="D19:F19"/>
    <mergeCell ref="G19:J19"/>
    <mergeCell ref="K19:M19"/>
    <mergeCell ref="N19:O19"/>
    <mergeCell ref="P19:Q19"/>
    <mergeCell ref="R19:S19"/>
    <mergeCell ref="U19:X19"/>
    <mergeCell ref="B18:C18"/>
    <mergeCell ref="D18:F18"/>
    <mergeCell ref="G18:J18"/>
    <mergeCell ref="K18:M18"/>
    <mergeCell ref="N18:O18"/>
    <mergeCell ref="P18:Q18"/>
    <mergeCell ref="R16:S16"/>
    <mergeCell ref="U16:X16"/>
    <mergeCell ref="B17:C17"/>
    <mergeCell ref="D17:F17"/>
    <mergeCell ref="G17:J17"/>
    <mergeCell ref="K17:M17"/>
    <mergeCell ref="N17:O17"/>
    <mergeCell ref="P17:Q17"/>
    <mergeCell ref="R17:S17"/>
    <mergeCell ref="U17:X17"/>
    <mergeCell ref="B16:C16"/>
    <mergeCell ref="D16:F16"/>
    <mergeCell ref="G16:J16"/>
    <mergeCell ref="K16:M16"/>
    <mergeCell ref="N16:O16"/>
    <mergeCell ref="P16:Q16"/>
    <mergeCell ref="R14:S14"/>
    <mergeCell ref="U14:X14"/>
    <mergeCell ref="B15:C15"/>
    <mergeCell ref="D15:F15"/>
    <mergeCell ref="G15:J15"/>
    <mergeCell ref="K15:M15"/>
    <mergeCell ref="N15:O15"/>
    <mergeCell ref="P15:Q15"/>
    <mergeCell ref="R15:S15"/>
    <mergeCell ref="U15:X15"/>
    <mergeCell ref="B14:C14"/>
    <mergeCell ref="D14:F14"/>
    <mergeCell ref="G14:J14"/>
    <mergeCell ref="K14:M14"/>
    <mergeCell ref="N14:O14"/>
    <mergeCell ref="P14:Q14"/>
    <mergeCell ref="R12:S12"/>
    <mergeCell ref="U12:X12"/>
    <mergeCell ref="B13:C13"/>
    <mergeCell ref="D13:F13"/>
    <mergeCell ref="G13:J13"/>
    <mergeCell ref="K13:M13"/>
    <mergeCell ref="N13:O13"/>
    <mergeCell ref="P13:Q13"/>
    <mergeCell ref="R13:S13"/>
    <mergeCell ref="U13:X13"/>
    <mergeCell ref="B12:C12"/>
    <mergeCell ref="D12:F12"/>
    <mergeCell ref="G12:J12"/>
    <mergeCell ref="K12:M12"/>
    <mergeCell ref="N12:O12"/>
    <mergeCell ref="P12:Q12"/>
    <mergeCell ref="B11:C11"/>
    <mergeCell ref="D11:F11"/>
    <mergeCell ref="G11:J11"/>
    <mergeCell ref="K11:M11"/>
    <mergeCell ref="N11:O11"/>
    <mergeCell ref="P11:Q11"/>
    <mergeCell ref="R11:S11"/>
    <mergeCell ref="U11:X11"/>
    <mergeCell ref="B10:C10"/>
    <mergeCell ref="D10:F10"/>
    <mergeCell ref="G10:J10"/>
    <mergeCell ref="K10:M10"/>
    <mergeCell ref="N10:O10"/>
    <mergeCell ref="P10:Q10"/>
    <mergeCell ref="B9:C9"/>
    <mergeCell ref="D9:F9"/>
    <mergeCell ref="G9:J9"/>
    <mergeCell ref="K9:M9"/>
    <mergeCell ref="N9:O9"/>
    <mergeCell ref="P9:Q9"/>
    <mergeCell ref="R9:S9"/>
    <mergeCell ref="U9:X9"/>
    <mergeCell ref="R10:S10"/>
    <mergeCell ref="U10:X10"/>
    <mergeCell ref="A2:X2"/>
    <mergeCell ref="A3:G4"/>
    <mergeCell ref="S4:W6"/>
    <mergeCell ref="A6:B7"/>
    <mergeCell ref="B8:C8"/>
    <mergeCell ref="D8:F8"/>
    <mergeCell ref="G8:J8"/>
    <mergeCell ref="K8:M8"/>
    <mergeCell ref="N8:O8"/>
    <mergeCell ref="P8:Q8"/>
    <mergeCell ref="R8:S8"/>
    <mergeCell ref="U8:X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5492-7982-4892-9AA0-5469F55D52F3}">
  <dimension ref="A1:G71"/>
  <sheetViews>
    <sheetView workbookViewId="0">
      <selection activeCell="G28" sqref="G28"/>
    </sheetView>
  </sheetViews>
  <sheetFormatPr defaultRowHeight="13.6" x14ac:dyDescent="0.2"/>
  <cols>
    <col min="1" max="1" width="9.109375" customWidth="1"/>
    <col min="2" max="2" width="47.33203125" bestFit="1" customWidth="1"/>
    <col min="3" max="3" width="21.6640625" hidden="1" customWidth="1"/>
    <col min="4" max="4" width="17.109375" customWidth="1"/>
    <col min="5" max="5" width="16.44140625" style="27" customWidth="1"/>
    <col min="6" max="6" width="16.77734375" customWidth="1"/>
    <col min="7" max="7" width="15.44140625" bestFit="1" customWidth="1"/>
  </cols>
  <sheetData>
    <row r="1" spans="1:5" ht="7.5" customHeight="1" x14ac:dyDescent="0.2"/>
    <row r="2" spans="1:5" ht="14.3" customHeight="1" x14ac:dyDescent="0.2">
      <c r="A2" s="51" t="s">
        <v>183</v>
      </c>
      <c r="B2" s="51"/>
      <c r="C2" s="51"/>
      <c r="D2" s="15"/>
    </row>
    <row r="3" spans="1:5" ht="5.3" customHeight="1" x14ac:dyDescent="0.2"/>
    <row r="4" spans="1:5" ht="12.1" customHeight="1" x14ac:dyDescent="0.25">
      <c r="A4" s="39" t="s">
        <v>164</v>
      </c>
      <c r="B4" s="39"/>
      <c r="D4" s="40" t="s">
        <v>2</v>
      </c>
      <c r="E4" s="40"/>
    </row>
    <row r="5" spans="1:5" ht="4.5999999999999996" customHeight="1" x14ac:dyDescent="0.25">
      <c r="A5" s="2"/>
      <c r="B5" s="2"/>
      <c r="D5" s="17"/>
    </row>
    <row r="6" spans="1:5" ht="1.55" customHeight="1" x14ac:dyDescent="0.2">
      <c r="D6" s="17"/>
    </row>
    <row r="7" spans="1:5" ht="6.8" customHeight="1" x14ac:dyDescent="0.2">
      <c r="A7" s="56" t="s">
        <v>165</v>
      </c>
      <c r="B7" s="56"/>
      <c r="D7" s="17"/>
    </row>
    <row r="8" spans="1:5" ht="3.1" customHeight="1" x14ac:dyDescent="0.2">
      <c r="A8" s="28"/>
      <c r="B8" s="28"/>
    </row>
    <row r="9" spans="1:5" ht="18" customHeight="1" x14ac:dyDescent="0.2">
      <c r="A9" s="29" t="s">
        <v>184</v>
      </c>
      <c r="B9" s="20" t="s">
        <v>130</v>
      </c>
      <c r="D9" s="41" t="s">
        <v>185</v>
      </c>
      <c r="E9" s="41" t="s">
        <v>132</v>
      </c>
    </row>
    <row r="10" spans="1:5" ht="12.75" customHeight="1" x14ac:dyDescent="0.2">
      <c r="A10" t="s">
        <v>7</v>
      </c>
      <c r="B10" s="30" t="s">
        <v>186</v>
      </c>
      <c r="C10" s="22"/>
      <c r="D10" s="41"/>
      <c r="E10" s="41"/>
    </row>
    <row r="11" spans="1:5" ht="12.1" customHeight="1" x14ac:dyDescent="0.2">
      <c r="A11" t="s">
        <v>9</v>
      </c>
      <c r="B11" s="31" t="s">
        <v>187</v>
      </c>
      <c r="C11" s="23">
        <f>SUM(C12:C17)</f>
        <v>18460291583.540001</v>
      </c>
      <c r="D11" s="23">
        <f>SUM(D12:D17)</f>
        <v>23578409128.049999</v>
      </c>
      <c r="E11" s="61">
        <f>SUM(E12:E17)</f>
        <v>20177363839.950001</v>
      </c>
    </row>
    <row r="12" spans="1:5" ht="12.1" customHeight="1" x14ac:dyDescent="0.2">
      <c r="A12" t="s">
        <v>11</v>
      </c>
      <c r="B12" s="31" t="s">
        <v>188</v>
      </c>
      <c r="C12" s="23">
        <v>16311807883.1</v>
      </c>
      <c r="D12" s="23">
        <v>17064339500.91</v>
      </c>
      <c r="E12" s="61">
        <v>18348271383.700001</v>
      </c>
    </row>
    <row r="13" spans="1:5" ht="12.75" customHeight="1" x14ac:dyDescent="0.2">
      <c r="A13" t="s">
        <v>13</v>
      </c>
      <c r="B13" s="31" t="s">
        <v>189</v>
      </c>
      <c r="C13" s="23"/>
      <c r="D13" s="23"/>
      <c r="E13" s="32"/>
    </row>
    <row r="14" spans="1:5" ht="12.1" customHeight="1" x14ac:dyDescent="0.2">
      <c r="A14" t="s">
        <v>15</v>
      </c>
      <c r="B14" s="31" t="s">
        <v>190</v>
      </c>
      <c r="C14" s="23"/>
      <c r="D14" s="23">
        <v>872778</v>
      </c>
      <c r="E14" s="32"/>
    </row>
    <row r="15" spans="1:5" ht="12.1" customHeight="1" x14ac:dyDescent="0.2">
      <c r="A15" t="s">
        <v>17</v>
      </c>
      <c r="B15" s="31" t="s">
        <v>191</v>
      </c>
      <c r="C15" s="23"/>
      <c r="D15" s="23"/>
      <c r="E15" s="32"/>
    </row>
    <row r="16" spans="1:5" ht="12.75" customHeight="1" x14ac:dyDescent="0.2">
      <c r="A16" t="s">
        <v>19</v>
      </c>
      <c r="B16" s="31" t="s">
        <v>192</v>
      </c>
      <c r="C16" s="23"/>
      <c r="D16" s="23"/>
      <c r="E16" s="32"/>
    </row>
    <row r="17" spans="1:7" ht="12.1" customHeight="1" x14ac:dyDescent="0.2">
      <c r="A17" t="s">
        <v>22</v>
      </c>
      <c r="B17" s="31" t="s">
        <v>193</v>
      </c>
      <c r="C17" s="23">
        <v>2148483700.4400001</v>
      </c>
      <c r="D17" s="23">
        <v>6513196849.1400003</v>
      </c>
      <c r="E17" s="61">
        <v>1829092456.25</v>
      </c>
    </row>
    <row r="18" spans="1:7" ht="12.1" customHeight="1" x14ac:dyDescent="0.3">
      <c r="A18" t="s">
        <v>32</v>
      </c>
      <c r="B18" s="31" t="s">
        <v>194</v>
      </c>
      <c r="C18" s="23">
        <f>SUM(C19:C27)</f>
        <v>-17049666170.330002</v>
      </c>
      <c r="D18" s="23">
        <f>SUM(D19:D27)</f>
        <v>-20546346736.77</v>
      </c>
      <c r="E18" s="61">
        <f>SUM(E19:E27)</f>
        <v>-18694989455.320004</v>
      </c>
      <c r="F18" s="38"/>
      <c r="G18" s="3"/>
    </row>
    <row r="19" spans="1:7" ht="12.75" customHeight="1" x14ac:dyDescent="0.2">
      <c r="A19" t="s">
        <v>34</v>
      </c>
      <c r="B19" s="31" t="s">
        <v>195</v>
      </c>
      <c r="C19" s="23">
        <v>-5843769120.8100004</v>
      </c>
      <c r="D19" s="23">
        <v>-6647911351.9200001</v>
      </c>
      <c r="E19" s="61">
        <f>-7225363002.19-182323787.32</f>
        <v>-7407686789.5099993</v>
      </c>
    </row>
    <row r="20" spans="1:7" ht="12.1" customHeight="1" x14ac:dyDescent="0.2">
      <c r="A20" t="s">
        <v>36</v>
      </c>
      <c r="B20" s="31" t="s">
        <v>196</v>
      </c>
      <c r="C20" s="23">
        <v>-1667772652.46</v>
      </c>
      <c r="D20" s="23">
        <v>-1880547081.74</v>
      </c>
      <c r="E20" s="61">
        <f>-2037142869.14-39474187.44</f>
        <v>-2076617056.5800002</v>
      </c>
    </row>
    <row r="21" spans="1:7" ht="12.1" customHeight="1" x14ac:dyDescent="0.2">
      <c r="A21" t="s">
        <v>38</v>
      </c>
      <c r="B21" s="31" t="s">
        <v>197</v>
      </c>
      <c r="C21" s="23">
        <v>-3454040774.1399999</v>
      </c>
      <c r="D21" s="23">
        <v>-3929480951.29</v>
      </c>
      <c r="E21" s="61">
        <v>-3732507199.04</v>
      </c>
      <c r="F21" s="8"/>
    </row>
    <row r="22" spans="1:7" ht="12.75" customHeight="1" x14ac:dyDescent="0.2">
      <c r="A22" t="s">
        <v>40</v>
      </c>
      <c r="B22" s="31" t="s">
        <v>198</v>
      </c>
      <c r="C22" s="23">
        <v>-3085791663.0300002</v>
      </c>
      <c r="D22" s="23">
        <v>-3048465985.5599999</v>
      </c>
      <c r="E22" s="61">
        <v>-2181691020.4200001</v>
      </c>
    </row>
    <row r="23" spans="1:7" ht="12.1" customHeight="1" x14ac:dyDescent="0.2">
      <c r="A23" t="s">
        <v>42</v>
      </c>
      <c r="B23" s="31" t="s">
        <v>199</v>
      </c>
      <c r="C23" s="23">
        <v>-428487596.33999997</v>
      </c>
      <c r="D23" s="23">
        <v>-435529071.32999998</v>
      </c>
      <c r="E23" s="61">
        <v>-369244706.54000002</v>
      </c>
      <c r="F23" s="33"/>
    </row>
    <row r="24" spans="1:7" ht="12.1" customHeight="1" x14ac:dyDescent="0.2">
      <c r="A24" t="s">
        <v>44</v>
      </c>
      <c r="B24" s="31" t="s">
        <v>200</v>
      </c>
      <c r="C24" s="23"/>
      <c r="D24" s="23">
        <v>-1018172729.27</v>
      </c>
      <c r="E24" s="61"/>
    </row>
    <row r="25" spans="1:7" ht="12.75" customHeight="1" x14ac:dyDescent="0.2">
      <c r="A25" t="s">
        <v>46</v>
      </c>
      <c r="B25" s="31" t="s">
        <v>201</v>
      </c>
      <c r="C25" s="23">
        <v>-1252536843.21</v>
      </c>
      <c r="D25" s="23">
        <v>-1357350804.8399999</v>
      </c>
      <c r="E25" s="61">
        <f>-2238358779.13-75942233.81</f>
        <v>-2314301012.9400001</v>
      </c>
    </row>
    <row r="26" spans="1:7" ht="12.1" customHeight="1" x14ac:dyDescent="0.2">
      <c r="A26" t="s">
        <v>48</v>
      </c>
      <c r="B26" s="31" t="s">
        <v>202</v>
      </c>
      <c r="C26" s="23">
        <v>-26859912.27</v>
      </c>
      <c r="D26" s="23">
        <v>-38473348</v>
      </c>
      <c r="E26" s="61"/>
    </row>
    <row r="27" spans="1:7" ht="12.1" customHeight="1" x14ac:dyDescent="0.2">
      <c r="A27" t="s">
        <v>203</v>
      </c>
      <c r="B27" s="31" t="s">
        <v>204</v>
      </c>
      <c r="C27" s="23">
        <v>-1290407608.0699999</v>
      </c>
      <c r="D27" s="23">
        <v>-2190415412.8200002</v>
      </c>
      <c r="E27" s="61">
        <v>-612941670.28999996</v>
      </c>
    </row>
    <row r="28" spans="1:7" ht="12.75" customHeight="1" x14ac:dyDescent="0.2">
      <c r="A28" t="s">
        <v>52</v>
      </c>
      <c r="B28" s="30" t="s">
        <v>205</v>
      </c>
      <c r="C28" s="22">
        <f>+C11+C18</f>
        <v>1410625413.2099991</v>
      </c>
      <c r="D28" s="22">
        <f>+D11+D18</f>
        <v>3032062391.2799988</v>
      </c>
      <c r="E28" s="60">
        <f>+E11+E18</f>
        <v>1482374384.6299973</v>
      </c>
    </row>
    <row r="29" spans="1:7" ht="12.1" customHeight="1" x14ac:dyDescent="0.2">
      <c r="A29" t="s">
        <v>54</v>
      </c>
      <c r="B29" s="30" t="s">
        <v>206</v>
      </c>
      <c r="C29" s="23"/>
      <c r="D29" s="22"/>
      <c r="E29" s="32"/>
    </row>
    <row r="30" spans="1:7" ht="12.1" customHeight="1" x14ac:dyDescent="0.2">
      <c r="A30" t="s">
        <v>56</v>
      </c>
      <c r="B30" s="31" t="s">
        <v>187</v>
      </c>
      <c r="C30" s="23">
        <v>243137265.03999999</v>
      </c>
      <c r="D30" s="23">
        <f>SUM(D31:D38)</f>
        <v>13171182.68</v>
      </c>
      <c r="E30" s="32"/>
    </row>
    <row r="31" spans="1:7" ht="12.1" customHeight="1" x14ac:dyDescent="0.2">
      <c r="A31" t="s">
        <v>58</v>
      </c>
      <c r="B31" s="31" t="s">
        <v>207</v>
      </c>
      <c r="C31" s="23">
        <v>221881363.63999999</v>
      </c>
      <c r="D31" s="23">
        <v>0</v>
      </c>
      <c r="E31" s="32"/>
    </row>
    <row r="32" spans="1:7" ht="12.75" customHeight="1" x14ac:dyDescent="0.2">
      <c r="A32" t="s">
        <v>84</v>
      </c>
      <c r="B32" s="31" t="s">
        <v>208</v>
      </c>
      <c r="C32" s="23"/>
      <c r="D32" s="23"/>
      <c r="E32" s="32"/>
    </row>
    <row r="33" spans="1:6" ht="12.1" customHeight="1" x14ac:dyDescent="0.2">
      <c r="A33" t="s">
        <v>209</v>
      </c>
      <c r="B33" s="31" t="s">
        <v>210</v>
      </c>
      <c r="C33" s="23"/>
      <c r="D33" s="23"/>
      <c r="E33" s="32"/>
    </row>
    <row r="34" spans="1:6" ht="12.1" customHeight="1" x14ac:dyDescent="0.2">
      <c r="A34" t="s">
        <v>211</v>
      </c>
      <c r="B34" s="31" t="s">
        <v>212</v>
      </c>
      <c r="C34" s="23"/>
      <c r="D34" s="23"/>
      <c r="E34" s="32"/>
    </row>
    <row r="35" spans="1:6" ht="12.75" customHeight="1" x14ac:dyDescent="0.2">
      <c r="A35" t="s">
        <v>213</v>
      </c>
      <c r="B35" s="31" t="s">
        <v>214</v>
      </c>
      <c r="C35" s="23">
        <v>13172100</v>
      </c>
      <c r="D35" s="23">
        <v>12599002</v>
      </c>
      <c r="E35" s="32"/>
    </row>
    <row r="36" spans="1:6" ht="12.1" customHeight="1" x14ac:dyDescent="0.2">
      <c r="A36" t="s">
        <v>215</v>
      </c>
      <c r="B36" s="31" t="s">
        <v>216</v>
      </c>
      <c r="C36" s="23">
        <v>8083801.4000000004</v>
      </c>
      <c r="D36" s="23">
        <v>572180.68000000005</v>
      </c>
      <c r="E36" s="32"/>
    </row>
    <row r="37" spans="1:6" ht="12.1" customHeight="1" x14ac:dyDescent="0.2">
      <c r="A37" t="s">
        <v>217</v>
      </c>
      <c r="B37" s="31" t="s">
        <v>218</v>
      </c>
      <c r="C37" s="23"/>
      <c r="D37" s="23">
        <v>0</v>
      </c>
      <c r="E37" s="32"/>
    </row>
    <row r="38" spans="1:6" ht="12.75" customHeight="1" x14ac:dyDescent="0.2">
      <c r="A38" t="s">
        <v>219</v>
      </c>
      <c r="B38" s="31" t="s">
        <v>220</v>
      </c>
      <c r="C38" s="23"/>
      <c r="D38" s="23"/>
      <c r="E38" s="32"/>
    </row>
    <row r="39" spans="1:6" ht="12.1" customHeight="1" x14ac:dyDescent="0.2">
      <c r="A39" t="s">
        <v>97</v>
      </c>
      <c r="B39" s="31" t="s">
        <v>194</v>
      </c>
      <c r="C39" s="23">
        <v>-1210066103.01</v>
      </c>
      <c r="D39" s="23">
        <f>SUM(D40:D45)</f>
        <v>-3245886254</v>
      </c>
      <c r="E39" s="61">
        <f>SUM(E40:E45)</f>
        <v>-1053058592.35</v>
      </c>
      <c r="F39" s="8"/>
    </row>
    <row r="40" spans="1:6" ht="12.1" customHeight="1" x14ac:dyDescent="0.2">
      <c r="A40" t="s">
        <v>221</v>
      </c>
      <c r="B40" s="31" t="s">
        <v>222</v>
      </c>
      <c r="C40" s="23">
        <v>-1210066103.01</v>
      </c>
      <c r="D40" s="23">
        <v>-3166508854</v>
      </c>
      <c r="E40" s="61">
        <v>-913358592.35000002</v>
      </c>
    </row>
    <row r="41" spans="1:6" ht="12.75" customHeight="1" x14ac:dyDescent="0.2">
      <c r="A41" t="s">
        <v>223</v>
      </c>
      <c r="B41" s="31" t="s">
        <v>224</v>
      </c>
      <c r="C41" s="23"/>
      <c r="D41" s="23">
        <v>-79377400</v>
      </c>
      <c r="E41" s="61">
        <v>-139700000</v>
      </c>
    </row>
    <row r="42" spans="1:6" ht="12.1" customHeight="1" x14ac:dyDescent="0.2">
      <c r="A42" t="s">
        <v>225</v>
      </c>
      <c r="B42" s="31" t="s">
        <v>226</v>
      </c>
      <c r="C42" s="23"/>
      <c r="D42" s="23"/>
      <c r="E42" s="32"/>
    </row>
    <row r="43" spans="1:6" ht="12.1" customHeight="1" x14ac:dyDescent="0.2">
      <c r="A43" t="s">
        <v>227</v>
      </c>
      <c r="B43" s="31" t="s">
        <v>228</v>
      </c>
      <c r="C43" s="23"/>
      <c r="D43" s="23"/>
      <c r="E43" s="32"/>
    </row>
    <row r="44" spans="1:6" ht="12.75" customHeight="1" x14ac:dyDescent="0.2">
      <c r="A44" t="s">
        <v>229</v>
      </c>
      <c r="B44" s="31" t="s">
        <v>230</v>
      </c>
      <c r="C44" s="23"/>
      <c r="D44" s="23"/>
      <c r="E44" s="32"/>
    </row>
    <row r="45" spans="1:6" ht="12.1" customHeight="1" x14ac:dyDescent="0.2">
      <c r="A45" t="s">
        <v>231</v>
      </c>
      <c r="B45" s="31" t="s">
        <v>232</v>
      </c>
      <c r="C45" s="23">
        <v>0</v>
      </c>
      <c r="D45" s="23"/>
      <c r="E45" s="32"/>
    </row>
    <row r="46" spans="1:6" ht="12.1" customHeight="1" x14ac:dyDescent="0.2">
      <c r="A46" s="34" t="s">
        <v>99</v>
      </c>
      <c r="B46" s="30" t="s">
        <v>233</v>
      </c>
      <c r="C46" s="22">
        <f>+C30+C39</f>
        <v>-966928837.97000003</v>
      </c>
      <c r="D46" s="22">
        <f>+D30+D39</f>
        <v>-3232715071.3200002</v>
      </c>
      <c r="E46" s="60">
        <f>+E30+E39</f>
        <v>-1053058592.35</v>
      </c>
      <c r="F46" s="27"/>
    </row>
    <row r="47" spans="1:6" ht="12.75" customHeight="1" x14ac:dyDescent="0.2">
      <c r="A47" s="34" t="s">
        <v>234</v>
      </c>
      <c r="B47" s="30" t="s">
        <v>235</v>
      </c>
      <c r="C47" s="23"/>
      <c r="D47" s="22"/>
      <c r="E47" s="32"/>
    </row>
    <row r="48" spans="1:6" ht="12.1" customHeight="1" x14ac:dyDescent="0.2">
      <c r="A48" t="s">
        <v>236</v>
      </c>
      <c r="B48" s="31" t="s">
        <v>187</v>
      </c>
      <c r="C48" s="23">
        <v>659786.87</v>
      </c>
      <c r="D48" s="23">
        <f>SUM(D49:D53)</f>
        <v>1560696</v>
      </c>
      <c r="E48" s="61">
        <f>SUM(E49:E53)</f>
        <v>80599970.060000002</v>
      </c>
    </row>
    <row r="49" spans="1:6" ht="12.1" customHeight="1" x14ac:dyDescent="0.2">
      <c r="A49" t="s">
        <v>237</v>
      </c>
      <c r="B49" s="31" t="s">
        <v>238</v>
      </c>
      <c r="C49" s="23"/>
      <c r="D49" s="23"/>
      <c r="E49" s="61">
        <f>30599980+49999990.06</f>
        <v>80599970.060000002</v>
      </c>
    </row>
    <row r="50" spans="1:6" ht="12.75" customHeight="1" x14ac:dyDescent="0.2">
      <c r="A50" t="s">
        <v>239</v>
      </c>
      <c r="B50" s="31" t="s">
        <v>240</v>
      </c>
      <c r="C50" s="23"/>
      <c r="D50" s="23"/>
      <c r="E50" s="32"/>
    </row>
    <row r="51" spans="1:6" ht="12.1" customHeight="1" x14ac:dyDescent="0.2">
      <c r="A51" t="s">
        <v>241</v>
      </c>
      <c r="B51" s="31" t="s">
        <v>242</v>
      </c>
      <c r="C51" s="23"/>
      <c r="D51" s="23"/>
      <c r="E51" s="32"/>
    </row>
    <row r="52" spans="1:6" ht="12.1" customHeight="1" x14ac:dyDescent="0.2">
      <c r="A52" t="s">
        <v>243</v>
      </c>
      <c r="B52" s="31" t="s">
        <v>244</v>
      </c>
      <c r="C52" s="23">
        <v>385258.42</v>
      </c>
      <c r="D52" s="23">
        <v>349438.12</v>
      </c>
      <c r="E52" s="32"/>
    </row>
    <row r="53" spans="1:6" ht="12.75" customHeight="1" x14ac:dyDescent="0.2">
      <c r="A53" t="s">
        <v>243</v>
      </c>
      <c r="B53" s="31" t="s">
        <v>245</v>
      </c>
      <c r="C53" s="23">
        <v>274528.45</v>
      </c>
      <c r="D53" s="23">
        <v>1211257.8799999999</v>
      </c>
      <c r="E53" s="32"/>
    </row>
    <row r="54" spans="1:6" ht="12.1" customHeight="1" x14ac:dyDescent="0.2">
      <c r="A54" s="31" t="s">
        <v>246</v>
      </c>
      <c r="B54" s="31" t="s">
        <v>194</v>
      </c>
      <c r="C54" s="23">
        <v>-582043.87</v>
      </c>
      <c r="D54" s="23">
        <f>SUM(D55:D60)</f>
        <v>-67784772.960000008</v>
      </c>
      <c r="E54" s="61">
        <f>SUM(E55:E60)</f>
        <v>-839313136.97000003</v>
      </c>
    </row>
    <row r="55" spans="1:6" ht="12.1" customHeight="1" x14ac:dyDescent="0.2">
      <c r="A55" t="s">
        <v>247</v>
      </c>
      <c r="B55" s="31" t="s">
        <v>248</v>
      </c>
      <c r="C55" s="23"/>
      <c r="D55" s="23">
        <v>-31583897.25</v>
      </c>
      <c r="E55" s="61">
        <f>-812770061.92-770000+137968625.43</f>
        <v>-675571436.49000001</v>
      </c>
    </row>
    <row r="56" spans="1:6" ht="12.1" customHeight="1" x14ac:dyDescent="0.2">
      <c r="A56" t="s">
        <v>249</v>
      </c>
      <c r="B56" s="31" t="s">
        <v>250</v>
      </c>
      <c r="C56" s="23"/>
      <c r="D56" s="23">
        <v>-30975419.48</v>
      </c>
      <c r="E56" s="61">
        <v>-137968625.43000001</v>
      </c>
    </row>
    <row r="57" spans="1:6" ht="12.75" customHeight="1" x14ac:dyDescent="0.2">
      <c r="A57" t="s">
        <v>251</v>
      </c>
      <c r="B57" s="31" t="s">
        <v>252</v>
      </c>
      <c r="C57" s="23"/>
      <c r="D57" s="23"/>
      <c r="E57" s="32"/>
    </row>
    <row r="58" spans="1:6" ht="12.1" customHeight="1" x14ac:dyDescent="0.2">
      <c r="A58" t="s">
        <v>253</v>
      </c>
      <c r="B58" s="31" t="s">
        <v>254</v>
      </c>
      <c r="C58" s="23">
        <v>0</v>
      </c>
      <c r="D58" s="23">
        <v>-5066470</v>
      </c>
      <c r="E58" s="61">
        <v>-25773075.050000001</v>
      </c>
    </row>
    <row r="59" spans="1:6" ht="12.1" customHeight="1" x14ac:dyDescent="0.2">
      <c r="A59" t="s">
        <v>255</v>
      </c>
      <c r="B59" s="31" t="s">
        <v>256</v>
      </c>
      <c r="C59" s="23">
        <v>-554573.87</v>
      </c>
      <c r="D59" s="23">
        <v>-46099.86</v>
      </c>
      <c r="E59" s="32"/>
    </row>
    <row r="60" spans="1:6" ht="12.75" customHeight="1" x14ac:dyDescent="0.2">
      <c r="A60" t="s">
        <v>258</v>
      </c>
      <c r="B60" s="31" t="s">
        <v>259</v>
      </c>
      <c r="C60" s="23">
        <v>-27470</v>
      </c>
      <c r="D60" s="23">
        <v>-112886.37</v>
      </c>
      <c r="E60" s="32"/>
    </row>
    <row r="61" spans="1:6" ht="12.1" customHeight="1" x14ac:dyDescent="0.2">
      <c r="A61" s="34" t="s">
        <v>261</v>
      </c>
      <c r="B61" s="30" t="s">
        <v>257</v>
      </c>
      <c r="C61" s="22">
        <f>+C48+C54</f>
        <v>77743</v>
      </c>
      <c r="D61" s="22">
        <f>+D48+D54</f>
        <v>-66224076.960000008</v>
      </c>
      <c r="E61" s="60">
        <f>+E48+E54</f>
        <v>-758713166.91000009</v>
      </c>
    </row>
    <row r="62" spans="1:6" ht="12.1" customHeight="1" x14ac:dyDescent="0.2">
      <c r="A62" s="34" t="s">
        <v>263</v>
      </c>
      <c r="B62" s="30" t="s">
        <v>260</v>
      </c>
      <c r="C62" s="22">
        <f>+C28+C46+C61</f>
        <v>443774318.23999906</v>
      </c>
      <c r="D62" s="22">
        <f>+D28+D46+D61</f>
        <v>-266876757.0000014</v>
      </c>
      <c r="E62" s="60">
        <f>+E64-E63</f>
        <v>-329397374.63</v>
      </c>
      <c r="F62" s="9"/>
    </row>
    <row r="63" spans="1:6" ht="12.75" customHeight="1" x14ac:dyDescent="0.2">
      <c r="A63" s="34" t="s">
        <v>265</v>
      </c>
      <c r="B63" s="30" t="s">
        <v>262</v>
      </c>
      <c r="C63" s="22">
        <v>308008601.50999999</v>
      </c>
      <c r="D63" s="22">
        <v>751782919.75</v>
      </c>
      <c r="E63" s="60">
        <f>+'[1]1 sum'!C8</f>
        <v>484906162.75</v>
      </c>
    </row>
    <row r="64" spans="1:6" ht="12.1" customHeight="1" x14ac:dyDescent="0.2">
      <c r="A64" s="34" t="s">
        <v>266</v>
      </c>
      <c r="B64" s="30" t="s">
        <v>264</v>
      </c>
      <c r="C64" s="22" t="e">
        <f>+'[1]1 sum'!#REF!</f>
        <v>#REF!</v>
      </c>
      <c r="D64" s="22">
        <f>+'[1]1 sum'!C8</f>
        <v>484906162.75</v>
      </c>
      <c r="E64" s="60">
        <f>+'[1]1 sum (2)'!G8</f>
        <v>155508788.11999997</v>
      </c>
    </row>
    <row r="65" spans="1:5" ht="6.8" customHeight="1" x14ac:dyDescent="0.2">
      <c r="A65" s="20"/>
      <c r="B65" s="20"/>
      <c r="C65" s="20"/>
      <c r="D65" s="20"/>
    </row>
    <row r="66" spans="1:5" ht="12.1" customHeight="1" x14ac:dyDescent="0.2">
      <c r="D66" s="4"/>
      <c r="E66" s="4"/>
    </row>
    <row r="67" spans="1:5" ht="12.1" customHeight="1" x14ac:dyDescent="0.2">
      <c r="C67" s="17"/>
      <c r="D67" s="17"/>
    </row>
    <row r="68" spans="1:5" ht="14.3" customHeight="1" x14ac:dyDescent="0.2">
      <c r="B68" s="35" t="s">
        <v>123</v>
      </c>
      <c r="D68" s="16" t="s">
        <v>124</v>
      </c>
    </row>
    <row r="69" spans="1:5" ht="12.1" customHeight="1" x14ac:dyDescent="0.2">
      <c r="B69" s="35" t="s">
        <v>125</v>
      </c>
      <c r="D69" s="16" t="s">
        <v>126</v>
      </c>
    </row>
    <row r="70" spans="1:5" ht="23.3" customHeight="1" x14ac:dyDescent="0.2"/>
    <row r="71" spans="1:5" ht="12.1" customHeight="1" x14ac:dyDescent="0.2">
      <c r="A71" s="36"/>
      <c r="B71" s="36"/>
      <c r="C71" s="37"/>
    </row>
  </sheetData>
  <mergeCells count="6">
    <mergeCell ref="A2:C2"/>
    <mergeCell ref="A4:B4"/>
    <mergeCell ref="D4:E4"/>
    <mergeCell ref="A7:B7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Khaliunaa Tumenjargal</dc:creator>
  <cp:lastModifiedBy>Khaliunaa Tumenjargal</cp:lastModifiedBy>
  <dcterms:created xsi:type="dcterms:W3CDTF">2026-02-28T08:51:21Z</dcterms:created>
  <dcterms:modified xsi:type="dcterms:W3CDTF">2026-05-21T09:11:55Z</dcterms:modified>
</cp:coreProperties>
</file>