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autoCompressPictures="0" defaultThemeVersion="124226"/>
  <xr:revisionPtr revIDLastSave="0" documentId="13_ncr:1_{E1CBEA75-2F7A-48E7-A7E5-67442AFF4ECA}" xr6:coauthVersionLast="36" xr6:coauthVersionMax="36" xr10:uidLastSave="{00000000-0000-0000-0000-000000000000}"/>
  <bookViews>
    <workbookView xWindow="0" yWindow="0" windowWidth="23040" windowHeight="8940" tabRatio="866" xr2:uid="{00000000-000D-0000-FFFF-FFFF00000000}"/>
  </bookViews>
  <sheets>
    <sheet name="CT1" sheetId="2" r:id="rId1"/>
    <sheet name="CT2" sheetId="3" r:id="rId2"/>
    <sheet name="CT3" sheetId="4" r:id="rId3"/>
    <sheet name=" CT4" sheetId="5" r:id="rId4"/>
  </sheets>
  <definedNames>
    <definedName name="А1">#REF!</definedName>
  </definedNames>
  <calcPr calcId="191029"/>
</workbook>
</file>

<file path=xl/calcChain.xml><?xml version="1.0" encoding="utf-8"?>
<calcChain xmlns="http://schemas.openxmlformats.org/spreadsheetml/2006/main">
  <c r="D69" i="2" l="1"/>
  <c r="C54" i="5" l="1"/>
  <c r="D41" i="2"/>
  <c r="D40" i="2"/>
  <c r="C71" i="2" l="1"/>
  <c r="C58" i="2"/>
  <c r="C50" i="2"/>
  <c r="C33" i="2"/>
  <c r="C22" i="2"/>
  <c r="C34" i="2" s="1"/>
  <c r="C59" i="2" l="1"/>
  <c r="C73" i="2" s="1"/>
  <c r="C42" i="5"/>
  <c r="C7" i="5" l="1"/>
  <c r="C47" i="5"/>
  <c r="C9" i="3" l="1"/>
  <c r="C53" i="5" l="1"/>
  <c r="C14" i="5" l="1"/>
  <c r="C24" i="5" s="1"/>
  <c r="C55" i="5"/>
  <c r="C56" i="5"/>
  <c r="I25" i="4"/>
  <c r="I26" i="4"/>
  <c r="I23" i="4"/>
  <c r="I22" i="4"/>
  <c r="I21" i="4"/>
  <c r="I18" i="4"/>
  <c r="I16" i="4"/>
  <c r="I15" i="4"/>
  <c r="I14" i="4"/>
  <c r="I13" i="4"/>
  <c r="I12" i="4"/>
  <c r="I11" i="4"/>
  <c r="I10" i="4"/>
  <c r="I8" i="4"/>
  <c r="C24" i="3" l="1"/>
  <c r="C26" i="3" l="1"/>
  <c r="C28" i="3" s="1"/>
  <c r="D71" i="2" l="1"/>
  <c r="H24" i="4"/>
  <c r="I24" i="4" s="1"/>
  <c r="D33" i="2"/>
  <c r="D22" i="2"/>
  <c r="C26" i="5" l="1"/>
  <c r="D58" i="2"/>
  <c r="A3" i="5"/>
  <c r="B3" i="4"/>
  <c r="A3" i="3"/>
  <c r="C3" i="3"/>
  <c r="C3" i="5" s="1"/>
  <c r="C34" i="5"/>
  <c r="D50" i="2"/>
  <c r="D34" i="2"/>
  <c r="C40" i="5" l="1"/>
  <c r="I20" i="4"/>
  <c r="D59" i="2"/>
  <c r="D73" i="2" s="1"/>
  <c r="D74" i="2" s="1"/>
  <c r="H3" i="4"/>
  <c r="G9" i="4"/>
  <c r="H9" i="4"/>
  <c r="H17" i="4" s="1"/>
  <c r="H19" i="4" s="1"/>
  <c r="H27" i="4" s="1"/>
  <c r="F9" i="4"/>
  <c r="C9" i="4"/>
  <c r="C17" i="4" s="1"/>
  <c r="E9" i="4"/>
  <c r="E17" i="4" s="1"/>
  <c r="E19" i="4" s="1"/>
  <c r="E27" i="4" s="1"/>
  <c r="D9" i="4"/>
  <c r="D17" i="4" s="1"/>
  <c r="D19" i="4" s="1"/>
  <c r="D27" i="4" s="1"/>
  <c r="G17" i="4" l="1"/>
  <c r="G19" i="4" s="1"/>
  <c r="G27" i="4" s="1"/>
  <c r="F19" i="4"/>
  <c r="F27" i="4" s="1"/>
  <c r="F17" i="4"/>
  <c r="I9" i="4"/>
  <c r="I17" i="4"/>
  <c r="C19" i="4"/>
  <c r="C27" i="4" s="1"/>
  <c r="I27" i="4" l="1"/>
  <c r="I19" i="4"/>
</calcChain>
</file>

<file path=xl/sharedStrings.xml><?xml version="1.0" encoding="utf-8"?>
<sst xmlns="http://schemas.openxmlformats.org/spreadsheetml/2006/main" count="251" uniqueCount="227">
  <si>
    <t>Дансны авлага</t>
  </si>
  <si>
    <t>Бараа материал</t>
  </si>
  <si>
    <t>Хуримтлагдсан элэгдэл</t>
  </si>
  <si>
    <t>Бусад үндсэн хөрөнгө</t>
  </si>
  <si>
    <t>Бусад өглөг</t>
  </si>
  <si>
    <t>Урьдчилж орсон орлого</t>
  </si>
  <si>
    <t>Халаасны хувьцаа</t>
  </si>
  <si>
    <t>(төгрөгөөр)</t>
  </si>
  <si>
    <t>Мөрийн дугаар</t>
  </si>
  <si>
    <t>БАЛАНСЫН ЗҮЙЛ</t>
  </si>
  <si>
    <t>А</t>
  </si>
  <si>
    <t>Б</t>
  </si>
  <si>
    <t>ХӨРӨНГӨ</t>
  </si>
  <si>
    <t>Эргэлтийн хөрөнгө</t>
  </si>
  <si>
    <t>1.1.1</t>
  </si>
  <si>
    <t xml:space="preserve">Мөнгө ба түүнтэй адилтгах хөрөнгө </t>
  </si>
  <si>
    <t>1.1.2</t>
  </si>
  <si>
    <t>Богино хугацаат хөрөнгө оруулалт</t>
  </si>
  <si>
    <t>1.1.3</t>
  </si>
  <si>
    <t xml:space="preserve">Үнэлгээний хасагдуулга </t>
  </si>
  <si>
    <t>1.1.4</t>
  </si>
  <si>
    <t>1.1.5</t>
  </si>
  <si>
    <t>Найдваргүй авлагын хасагдуулга</t>
  </si>
  <si>
    <t>1.1.6</t>
  </si>
  <si>
    <t>1.1.7</t>
  </si>
  <si>
    <t>1.1.8</t>
  </si>
  <si>
    <t>Мал амьтад (ХАА-н үйлдвэрлэлийн)</t>
  </si>
  <si>
    <t>1.1.9</t>
  </si>
  <si>
    <t>Урьдчилж төлсөн зардал/тооцоо</t>
  </si>
  <si>
    <t>1.1.10</t>
  </si>
  <si>
    <t>1.1.20</t>
  </si>
  <si>
    <t>Эргэлтийн хөрөнгийн дүн</t>
  </si>
  <si>
    <t>Эргэлтийн бус хөрөнгө</t>
  </si>
  <si>
    <t>1.2.1</t>
  </si>
  <si>
    <t>Үндсэн хөрөнгө</t>
  </si>
  <si>
    <t>1.2.3</t>
  </si>
  <si>
    <t>1.2.5</t>
  </si>
  <si>
    <t>Дуусаагүй барилга</t>
  </si>
  <si>
    <t>1.2.6</t>
  </si>
  <si>
    <t>1.2.7</t>
  </si>
  <si>
    <t>Биет бус хөрөнгө</t>
  </si>
  <si>
    <t>1.2.8</t>
  </si>
  <si>
    <t>1.2.9</t>
  </si>
  <si>
    <t>Хөрөнгө оруулалт ба бусад хөрөнгө</t>
  </si>
  <si>
    <t>1.2.10</t>
  </si>
  <si>
    <t>Үнэлгээний хасагдуулга</t>
  </si>
  <si>
    <t>1.2.11</t>
  </si>
  <si>
    <t>1.2.20</t>
  </si>
  <si>
    <t>Эргэлтийн бус хөрөнгийн дүн</t>
  </si>
  <si>
    <t>НИЙТ ХӨРӨНГИЙН ДҮН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</si>
  <si>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</si>
  <si>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</si>
  <si>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</si>
  <si>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</si>
  <si>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</si>
  <si>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</si>
  <si>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</si>
  <si>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</si>
  <si>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Орлогын татварын өглөг</t>
  </si>
  <si>
    <t>2.1.1.4</t>
  </si>
  <si>
    <t>ХАОАТ-ын өглөг</t>
  </si>
  <si>
    <t>2.1.1.5</t>
  </si>
  <si>
    <t>НӨАТ-ын өглөг</t>
  </si>
  <si>
    <t>2.1.1.6</t>
  </si>
  <si>
    <t>Бусад татварын өглөг</t>
  </si>
  <si>
    <t>2.1.1.7</t>
  </si>
  <si>
    <t xml:space="preserve">ЭМНД -ийн шимтгэлийн өглөг </t>
  </si>
  <si>
    <t>2.1.1.8</t>
  </si>
  <si>
    <t>Ногдол ашгийн өглөг</t>
  </si>
  <si>
    <t>2.1.1.9</t>
  </si>
  <si>
    <t>Банкны богино хугацаат зээл</t>
  </si>
  <si>
    <t>2.1.1.10</t>
  </si>
  <si>
    <t>2.1.1.11</t>
  </si>
  <si>
    <t>2.1.1.12</t>
  </si>
  <si>
    <t>2.1.1.20</t>
  </si>
  <si>
    <t>Богино хугацаат өр төлбөрийн дүн</t>
  </si>
  <si>
    <t>2.1.2</t>
  </si>
  <si>
    <t>Урт хугацаат өр төлбөр</t>
  </si>
  <si>
    <t>2.1.2.1</t>
  </si>
  <si>
    <t>Урт хугацаат векселийн өглөг</t>
  </si>
  <si>
    <t>2.1.2.2</t>
  </si>
  <si>
    <t>2.1.2.3</t>
  </si>
  <si>
    <t>Урт хугацаат бондын өглөг</t>
  </si>
  <si>
    <t>2.1.2.4</t>
  </si>
  <si>
    <t>Бусад урт хугацаат өглөг</t>
  </si>
  <si>
    <t>2.1.2.5</t>
  </si>
  <si>
    <t>Урт хугацаат өглөгийн хасагдуулга</t>
  </si>
  <si>
    <t>2.1.2.6</t>
  </si>
  <si>
    <t>2.1.2.20</t>
  </si>
  <si>
    <t>Урт хугацаат өр төлбөрийн дүн</t>
  </si>
  <si>
    <t>Өр төлбөрийн нийт дүн</t>
  </si>
  <si>
    <t>2.2.1</t>
  </si>
  <si>
    <t>Өмч :      а) төрийн</t>
  </si>
  <si>
    <t>2.2.2</t>
  </si>
  <si>
    <t xml:space="preserve">               б) хувийн</t>
  </si>
  <si>
    <t>2.2.3</t>
  </si>
  <si>
    <t>2.2.4</t>
  </si>
  <si>
    <t>Хувьцаат капиталын дүн</t>
  </si>
  <si>
    <t>2.2.5</t>
  </si>
  <si>
    <t>Нэмж төлөгдсөн капитал</t>
  </si>
  <si>
    <t>2.2.6</t>
  </si>
  <si>
    <t>Дахин үнэлгээний нөөц</t>
  </si>
  <si>
    <t>2.2.7</t>
  </si>
  <si>
    <t>Эзэмшигчдийн өмчийн бусад хэсэг</t>
  </si>
  <si>
    <t>2.2.8</t>
  </si>
  <si>
    <t>Хуримтлагдсан ашиг (алдагдал)</t>
  </si>
  <si>
    <t>2.2.20</t>
  </si>
  <si>
    <t>Эзэмшигчдийн өмчийн дүн</t>
  </si>
  <si>
    <t>Үүнээс: Цөөнхийн хувь оролцоо</t>
  </si>
  <si>
    <t>2.3.20</t>
  </si>
  <si>
    <t>ӨМЧИЙН ӨӨРЧЛӨЛТИЙН ТАЙЛАН</t>
  </si>
  <si>
    <t>ҮЗҮҮЛЭЛТ</t>
  </si>
  <si>
    <t>Гадаад валютын хөрвүүлэлтийн нөөц</t>
  </si>
  <si>
    <t>Бүртгэлийн бодлогын өөрчлөлт</t>
  </si>
  <si>
    <t>Залруулсан  үлдэгдэл</t>
  </si>
  <si>
    <t>Хөрөнгө оруулалтын дахин үнэлгээний өсөлт /бууралт</t>
  </si>
  <si>
    <t>Орлогын тайланд хүлээн зөвшөөрөөгүй олз, гарз</t>
  </si>
  <si>
    <t>Тайлант үеийн цэвэр ашиг</t>
  </si>
  <si>
    <t>Ногдол ашиг</t>
  </si>
  <si>
    <t>Гаргасан хувьцаат капитал</t>
  </si>
  <si>
    <t>МӨНГӨН ГҮЙЛГЭЭНИЙ ТАЙЛАН</t>
  </si>
  <si>
    <t xml:space="preserve">                   ҮЗҮҮЛЭЛТ</t>
  </si>
  <si>
    <t>Үндсэн үйл ажиллагааны мөнгөн гүйлгээ</t>
  </si>
  <si>
    <t>Үндсэн үйл ажиллагааны цэвэр мөнгөн гүйлгээний дүн</t>
  </si>
  <si>
    <t>Хөрөнгө оруулалтын үйл ажиллагааны мөнгөн гүйлгээ</t>
  </si>
  <si>
    <t>Хөрөнгө оруулалтын үйл ажиллагааны цэвэр мөнгөн гүйлгээний дүн</t>
  </si>
  <si>
    <t>Санхүүгийн үйл ажиллагааны мөнгөн гүйлгээ</t>
  </si>
  <si>
    <t>Санхүүгийн үйл ажиллагааны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</si>
  <si>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</si>
  <si>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</si>
  <si>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</si>
  <si>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Үзүүлэлт</t>
  </si>
  <si>
    <t>Тайлант улирлын дүн</t>
  </si>
  <si>
    <t>Борлуулсан бүтээгдэхүүний өртөг</t>
  </si>
  <si>
    <t>Нийт ашиг (алдагдал)</t>
  </si>
  <si>
    <t xml:space="preserve">Татвар төлөхийн өмнөх ашиг (алдагдал) </t>
  </si>
  <si>
    <t>Татварын дараах ашиг (алдагдал)</t>
  </si>
  <si>
    <t>Тайлант үеийн цэвэр ашиг (алдагдал)</t>
  </si>
  <si>
    <t>Биет бус хөрөнгө борлуулсны орлого</t>
  </si>
  <si>
    <t>Бусад зардал</t>
  </si>
  <si>
    <t>01-р сарын 01</t>
  </si>
  <si>
    <t xml:space="preserve">Урт хугацаат санхүүжилт </t>
  </si>
  <si>
    <t>САНХҮҮГИЙН БАЙДЛЫН ТАЙЛАН</t>
  </si>
  <si>
    <t xml:space="preserve">Тайлант үеийн </t>
  </si>
  <si>
    <t>Мөнгөн орлогын дүн</t>
  </si>
  <si>
    <t>Бараа борлуулсан үйлчилгээний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</si>
  <si>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</si>
  <si>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</si>
  <si>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</si>
  <si>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 санхүүжилтийн орлого</t>
  </si>
  <si>
    <t>Бусад мөнгөн орлого</t>
  </si>
  <si>
    <t>Мөнгөн зарлагын дүн</t>
  </si>
  <si>
    <t>Ажилчдад төлсөн</t>
  </si>
  <si>
    <t xml:space="preserve">Нийгмийн даатгалын байгууллагад төлсөн </t>
  </si>
  <si>
    <t xml:space="preserve">Ашиглалтын зардалд төлсөн </t>
  </si>
  <si>
    <t>Түлш шатахуун, тээврийн хөлс, сэлбэг хэрэгсэлд төлсөн</t>
  </si>
  <si>
    <t>Хүүний төлбөрт төлсөн</t>
  </si>
  <si>
    <t>Татварын байгууллагад төлсөн</t>
  </si>
  <si>
    <t>Даатгалын төлбөрт төлсөн</t>
  </si>
  <si>
    <t>Бусад мөнгөн зарлага</t>
  </si>
  <si>
    <t>1.3</t>
  </si>
  <si>
    <t>Үндсэн хөрөнгө борлуулсны орлого</t>
  </si>
  <si>
    <t>Хөрөнгө оруулалт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</si>
  <si>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</si>
  <si>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</si>
  <si>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>Хүлээн авсан хүүний орлого</t>
  </si>
  <si>
    <t>Хүлээн авсан ногдол ашиг</t>
  </si>
  <si>
    <t xml:space="preserve">Үндсэн хөрөнгө олж эзэмшихэд төлсөн </t>
  </si>
  <si>
    <t xml:space="preserve">Биет бус хөрөнгө олж эзэмшихэд төлсөн </t>
  </si>
  <si>
    <t>Хөрөнгө оруулалт олж эзэмшихэд төлсөн</t>
  </si>
  <si>
    <t>Бусад урт хугацаат хөрөнгө олж эзэмшихэд төлсөн</t>
  </si>
  <si>
    <t>Бусдад олгосон зээл, мөнгөн урьдчилгаа</t>
  </si>
  <si>
    <t>2.3</t>
  </si>
  <si>
    <t>Зээл авсан, өрийн үнэт цаас гаргаснаас хүлээн авсан</t>
  </si>
  <si>
    <t>Хувьцаа болон өмчийн үнэт цаас гаргаснаас  хүлээн авсан</t>
  </si>
  <si>
    <t>Зээл авсан, өрийн үнэт цаасны төлбөрт төлсөн мөнгө</t>
  </si>
  <si>
    <t>Санхүүгийн түрээсийн өглөгт төлсөн мөнгө</t>
  </si>
  <si>
    <t>Хувьцаа буцааж худалдан авахад төлсөн мөнгө</t>
  </si>
  <si>
    <t>3.3</t>
  </si>
  <si>
    <t xml:space="preserve">               б) хувьцаат</t>
  </si>
  <si>
    <t>ОРЛОГЫН ДЭЛГЭРЭНГҮЙ ТАЙЛАН</t>
  </si>
  <si>
    <t>Борлуулалтын орлого /цэвэр/</t>
  </si>
  <si>
    <t>Түрээсийн орлого</t>
  </si>
  <si>
    <t>Хүүний орлого</t>
  </si>
  <si>
    <t>Ногдол ашгийн орлого</t>
  </si>
  <si>
    <t>Эрхийн шимтгэлийн орлого</t>
  </si>
  <si>
    <t>Бусад орлого</t>
  </si>
  <si>
    <t>Борлуулалт маркетингийн зардал</t>
  </si>
  <si>
    <t>Ерөнхий ба удирдлагын зардал</t>
  </si>
  <si>
    <t xml:space="preserve">Санхүүгийн зардал </t>
  </si>
  <si>
    <t>Гадаад валюын ханшийн зөрүүний олз /гарз/</t>
  </si>
  <si>
    <t>Үндсэн хөрөнгө данснаас хассаны олз /гарз/</t>
  </si>
  <si>
    <t>Биет бус хөрөнгө данснаас хассаны олз /гарз/</t>
  </si>
  <si>
    <t>Хөрөнгө оруулалт борлуулснаас үүссэн олз /гарз/</t>
  </si>
  <si>
    <t>Бусад ашиг /алдагдал/</t>
  </si>
  <si>
    <t>Орлогын татварын зардал</t>
  </si>
  <si>
    <t>Бусад дэлгэрэнгүй орлого</t>
  </si>
  <si>
    <t>Хөрөнгийн дахин үнэлгээний нэмэгдлийн зөрүү</t>
  </si>
  <si>
    <t>Гадаад валюын хөрвүүлэлтийн зөрүү</t>
  </si>
  <si>
    <t>Бусад олз /гарз/</t>
  </si>
  <si>
    <t>Орлогын нийт дүн</t>
  </si>
  <si>
    <t xml:space="preserve"> Нэгж хувьцаанд ногдох ашиг (алдагдал)</t>
  </si>
  <si>
    <t>Үлдэгдэл</t>
  </si>
  <si>
    <t>Өмчийн өөрчлөлт</t>
  </si>
  <si>
    <t>Татвар НДШ-ийн авлага</t>
  </si>
  <si>
    <t>Нийт дүн</t>
  </si>
  <si>
    <t>Бараа материал худалдан авахад төлсөн мөнгө</t>
  </si>
  <si>
    <t>Хойшлогдсон татварын хөрөнгө</t>
  </si>
  <si>
    <t>ЭЗЭМШИГЧДИЙН ӨМЧ</t>
  </si>
  <si>
    <t>НИЙТ ӨР ТӨЛБӨР БА ӨМЧИЙН ДҮН</t>
  </si>
  <si>
    <t>Хуримтлагдсан ашиг алдагдал</t>
  </si>
  <si>
    <t>Өмч</t>
  </si>
  <si>
    <t>Хөрөнгийн дахин үнэлгээний нэмэгдэл</t>
  </si>
  <si>
    <t>Валютын ханшийн зөрүүний орлого</t>
  </si>
  <si>
    <t>Валютын ханшийн зөрүүний алдагдал</t>
  </si>
  <si>
    <t>Хүүний өглөг</t>
  </si>
  <si>
    <t>Төрөл бүрийн хандив</t>
  </si>
  <si>
    <t>Төлсөн ногдол ашиг</t>
  </si>
  <si>
    <t>Зогсоосон үйл ажиллагааны татварын дараахь ашиг /алдагдал/</t>
  </si>
  <si>
    <t>12-р сарын 31</t>
  </si>
  <si>
    <t xml:space="preserve">  "ОРХОН ХӨГЖИЛ" ХК</t>
  </si>
  <si>
    <t>2025 оны 12-р сарын 31-ний өдөр</t>
  </si>
  <si>
    <t>Бусад авлага</t>
  </si>
  <si>
    <t>1.1.11</t>
  </si>
  <si>
    <t>2023 оны 12-р сарын 31-ний үлдэгдэл</t>
  </si>
  <si>
    <t>2024 оны 12-р сарын 31 -ний үлдэгдэл</t>
  </si>
  <si>
    <t>2025 оны 12-р сарын 31-ний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</si>
</sst>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 Mon"/>
      <family val="1"/>
    </font>
    <font>
      <b/>
      <sz val="11"/>
      <name val="Times New Roman Mon"/>
      <family val="1"/>
    </font>
    <font>
      <sz val="11"/>
      <color theme="1"/>
      <name val="Calibri"/>
      <family val="3"/>
      <charset val="128"/>
      <scheme val="minor"/>
    </font>
    <font>
      <b/>
      <sz val="14"/>
      <name val="Times New Roman Mon"/>
      <family val="1"/>
    </font>
    <font>
      <u/>
      <sz val="10"/>
      <color indexed="12"/>
      <name val="Arial"/>
      <family val="2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 Mon"/>
      <family val="1"/>
    </font>
    <font>
      <sz val="12"/>
      <name val="Times New Roman Mon"/>
      <family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44">
    <xf numFmtId="0" fontId="0" fillId="0" borderId="0" xfId="0"/>
    <xf numFmtId="0" fontId="3" fillId="0" borderId="0" xfId="2" applyFont="1" applyAlignment="1">
      <alignment vertical="center"/>
    </xf>
    <xf numFmtId="164" fontId="3" fillId="0" borderId="0" xfId="3" applyNumberFormat="1" applyFont="1" applyBorder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43" fontId="3" fillId="0" borderId="0" xfId="3" applyFont="1"/>
    <xf numFmtId="0" fontId="3" fillId="0" borderId="0" xfId="2" applyFont="1"/>
    <xf numFmtId="0" fontId="3" fillId="0" borderId="0" xfId="2" applyFont="1" applyAlignment="1">
      <alignment horizontal="left" vertical="center"/>
    </xf>
    <xf numFmtId="43" fontId="3" fillId="0" borderId="0" xfId="3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43" fontId="4" fillId="0" borderId="0" xfId="3" applyFont="1"/>
    <xf numFmtId="0" fontId="4" fillId="0" borderId="0" xfId="2" applyFont="1"/>
    <xf numFmtId="0" fontId="3" fillId="0" borderId="2" xfId="2" applyFont="1" applyBorder="1" applyAlignment="1">
      <alignment horizontal="center" vertical="center" wrapText="1"/>
    </xf>
    <xf numFmtId="43" fontId="3" fillId="0" borderId="2" xfId="3" applyFont="1" applyBorder="1" applyAlignment="1">
      <alignment horizontal="center" vertical="center" wrapText="1"/>
    </xf>
    <xf numFmtId="43" fontId="4" fillId="0" borderId="2" xfId="3" applyFont="1" applyBorder="1" applyAlignment="1">
      <alignment horizontal="center" vertical="center" wrapText="1"/>
    </xf>
    <xf numFmtId="0" fontId="11" fillId="2" borderId="0" xfId="2" applyFont="1" applyFill="1" applyAlignment="1">
      <alignment vertical="center"/>
    </xf>
    <xf numFmtId="0" fontId="12" fillId="0" borderId="0" xfId="2" applyFont="1" applyAlignment="1">
      <alignment vertical="center"/>
    </xf>
    <xf numFmtId="43" fontId="12" fillId="0" borderId="0" xfId="1" applyFont="1" applyAlignment="1">
      <alignment horizontal="right" vertical="center"/>
    </xf>
    <xf numFmtId="43" fontId="12" fillId="0" borderId="0" xfId="1" applyFont="1" applyAlignment="1">
      <alignment vertical="center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43" fontId="12" fillId="0" borderId="0" xfId="1" applyFont="1" applyBorder="1" applyAlignment="1">
      <alignment horizontal="right" vertical="center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43" fontId="12" fillId="0" borderId="5" xfId="1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43" fontId="13" fillId="2" borderId="2" xfId="1" applyFont="1" applyFill="1" applyBorder="1" applyAlignment="1">
      <alignment vertical="center"/>
    </xf>
    <xf numFmtId="0" fontId="11" fillId="0" borderId="0" xfId="2" applyFont="1" applyAlignment="1">
      <alignment vertical="center"/>
    </xf>
    <xf numFmtId="0" fontId="12" fillId="0" borderId="2" xfId="2" applyFont="1" applyBorder="1" applyAlignment="1">
      <alignment horizontal="left" vertical="center" wrapText="1"/>
    </xf>
    <xf numFmtId="43" fontId="11" fillId="0" borderId="2" xfId="1" applyFont="1" applyBorder="1" applyAlignment="1">
      <alignment vertical="center"/>
    </xf>
    <xf numFmtId="0" fontId="12" fillId="0" borderId="1" xfId="2" applyFont="1" applyBorder="1" applyAlignment="1">
      <alignment horizontal="left" vertical="center" wrapText="1"/>
    </xf>
    <xf numFmtId="43" fontId="12" fillId="0" borderId="2" xfId="1" applyFont="1" applyBorder="1" applyAlignment="1">
      <alignment vertical="center" wrapText="1"/>
    </xf>
    <xf numFmtId="0" fontId="12" fillId="0" borderId="1" xfId="2" applyFont="1" applyBorder="1" applyAlignment="1">
      <alignment vertical="center" wrapText="1"/>
    </xf>
    <xf numFmtId="43" fontId="12" fillId="0" borderId="2" xfId="1" applyFont="1" applyBorder="1" applyAlignment="1">
      <alignment vertical="center"/>
    </xf>
    <xf numFmtId="0" fontId="11" fillId="0" borderId="1" xfId="2" applyFont="1" applyBorder="1" applyAlignment="1">
      <alignment horizontal="left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12" fillId="2" borderId="0" xfId="2" applyFont="1" applyFill="1" applyAlignment="1">
      <alignment vertical="center"/>
    </xf>
    <xf numFmtId="0" fontId="12" fillId="2" borderId="0" xfId="2" applyFont="1" applyFill="1" applyAlignment="1">
      <alignment horizontal="justify" vertical="center"/>
    </xf>
    <xf numFmtId="164" fontId="12" fillId="2" borderId="0" xfId="3" applyNumberFormat="1" applyFont="1" applyFill="1" applyAlignment="1">
      <alignment vertical="center"/>
    </xf>
    <xf numFmtId="164" fontId="12" fillId="2" borderId="0" xfId="3" applyNumberFormat="1" applyFont="1" applyFill="1" applyAlignment="1">
      <alignment horizontal="right" vertical="center"/>
    </xf>
    <xf numFmtId="0" fontId="12" fillId="2" borderId="0" xfId="2" applyFont="1" applyFill="1" applyBorder="1" applyAlignment="1">
      <alignment vertical="center"/>
    </xf>
    <xf numFmtId="164" fontId="12" fillId="2" borderId="0" xfId="3" applyNumberFormat="1" applyFont="1" applyFill="1" applyBorder="1" applyAlignment="1">
      <alignment vertical="center"/>
    </xf>
    <xf numFmtId="164" fontId="12" fillId="2" borderId="0" xfId="3" applyNumberFormat="1" applyFont="1" applyFill="1" applyBorder="1" applyAlignment="1">
      <alignment horizontal="right" vertical="center"/>
    </xf>
    <xf numFmtId="164" fontId="12" fillId="2" borderId="2" xfId="3" applyNumberFormat="1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wrapText="1"/>
    </xf>
    <xf numFmtId="0" fontId="12" fillId="2" borderId="2" xfId="3" applyNumberFormat="1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vertical="center" wrapText="1"/>
    </xf>
    <xf numFmtId="164" fontId="12" fillId="2" borderId="2" xfId="3" applyNumberFormat="1" applyFont="1" applyFill="1" applyBorder="1" applyAlignment="1">
      <alignment vertical="center" wrapText="1"/>
    </xf>
    <xf numFmtId="0" fontId="12" fillId="2" borderId="2" xfId="2" applyFont="1" applyFill="1" applyBorder="1" applyAlignment="1">
      <alignment vertical="center" wrapText="1"/>
    </xf>
    <xf numFmtId="43" fontId="12" fillId="2" borderId="2" xfId="2" applyNumberFormat="1" applyFont="1" applyFill="1" applyBorder="1" applyAlignment="1">
      <alignment vertical="center"/>
    </xf>
    <xf numFmtId="43" fontId="12" fillId="2" borderId="0" xfId="1" applyFont="1" applyFill="1" applyAlignment="1">
      <alignment vertical="center"/>
    </xf>
    <xf numFmtId="43" fontId="12" fillId="2" borderId="2" xfId="4" applyFont="1" applyFill="1" applyBorder="1" applyAlignment="1">
      <alignment vertical="center"/>
    </xf>
    <xf numFmtId="43" fontId="12" fillId="2" borderId="2" xfId="1" applyFont="1" applyFill="1" applyBorder="1" applyAlignment="1">
      <alignment vertical="center"/>
    </xf>
    <xf numFmtId="0" fontId="12" fillId="2" borderId="2" xfId="2" applyFont="1" applyFill="1" applyBorder="1" applyAlignment="1">
      <alignment vertical="center"/>
    </xf>
    <xf numFmtId="0" fontId="11" fillId="2" borderId="2" xfId="2" applyFont="1" applyFill="1" applyBorder="1" applyAlignment="1">
      <alignment horizontal="right" vertical="center" wrapText="1"/>
    </xf>
    <xf numFmtId="0" fontId="11" fillId="2" borderId="2" xfId="2" applyFont="1" applyFill="1" applyBorder="1" applyAlignment="1">
      <alignment horizontal="left" vertical="center" wrapText="1"/>
    </xf>
    <xf numFmtId="43" fontId="11" fillId="2" borderId="2" xfId="1" applyFont="1" applyFill="1" applyBorder="1" applyAlignment="1">
      <alignment vertical="center" wrapText="1"/>
    </xf>
    <xf numFmtId="43" fontId="12" fillId="2" borderId="2" xfId="3" applyNumberFormat="1" applyFont="1" applyFill="1" applyBorder="1" applyAlignment="1">
      <alignment vertical="center" wrapText="1"/>
    </xf>
    <xf numFmtId="43" fontId="11" fillId="2" borderId="2" xfId="3" applyNumberFormat="1" applyFont="1" applyFill="1" applyBorder="1" applyAlignment="1">
      <alignment vertical="center" wrapText="1"/>
    </xf>
    <xf numFmtId="43" fontId="12" fillId="2" borderId="2" xfId="3" applyFont="1" applyFill="1" applyBorder="1"/>
    <xf numFmtId="0" fontId="12" fillId="2" borderId="2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right" vertical="center" wrapText="1"/>
    </xf>
    <xf numFmtId="0" fontId="11" fillId="2" borderId="0" xfId="2" applyFont="1" applyFill="1" applyBorder="1" applyAlignment="1">
      <alignment horizontal="left" vertical="center" wrapText="1"/>
    </xf>
    <xf numFmtId="43" fontId="11" fillId="2" borderId="0" xfId="3" applyNumberFormat="1" applyFont="1" applyFill="1" applyBorder="1" applyAlignment="1">
      <alignment vertical="center" wrapText="1"/>
    </xf>
    <xf numFmtId="43" fontId="12" fillId="2" borderId="0" xfId="1" applyFont="1" applyFill="1" applyBorder="1" applyAlignment="1">
      <alignment vertical="center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vertical="center" wrapText="1"/>
    </xf>
    <xf numFmtId="43" fontId="8" fillId="2" borderId="2" xfId="3" applyFont="1" applyFill="1" applyBorder="1" applyAlignment="1">
      <alignment vertical="center"/>
    </xf>
    <xf numFmtId="43" fontId="4" fillId="0" borderId="2" xfId="3" applyNumberFormat="1" applyFont="1" applyBorder="1" applyAlignment="1">
      <alignment vertical="center" wrapText="1"/>
    </xf>
    <xf numFmtId="43" fontId="4" fillId="0" borderId="0" xfId="3" applyFont="1" applyAlignment="1">
      <alignment vertical="center"/>
    </xf>
    <xf numFmtId="0" fontId="3" fillId="0" borderId="2" xfId="2" applyFont="1" applyBorder="1" applyAlignment="1">
      <alignment vertical="center" wrapText="1"/>
    </xf>
    <xf numFmtId="43" fontId="3" fillId="0" borderId="2" xfId="3" applyNumberFormat="1" applyFont="1" applyBorder="1" applyAlignment="1">
      <alignment vertical="center" wrapText="1"/>
    </xf>
    <xf numFmtId="43" fontId="3" fillId="0" borderId="0" xfId="3" applyFont="1" applyAlignment="1">
      <alignment vertical="center"/>
    </xf>
    <xf numFmtId="0" fontId="4" fillId="0" borderId="2" xfId="2" applyFont="1" applyBorder="1" applyAlignment="1">
      <alignment horizontal="left" vertical="center" wrapText="1"/>
    </xf>
    <xf numFmtId="43" fontId="3" fillId="0" borderId="2" xfId="1" applyFont="1" applyBorder="1" applyAlignment="1">
      <alignment horizontal="center" vertical="center" wrapText="1"/>
    </xf>
    <xf numFmtId="43" fontId="4" fillId="0" borderId="2" xfId="1" applyFont="1" applyBorder="1" applyAlignment="1">
      <alignment vertical="center" wrapText="1"/>
    </xf>
    <xf numFmtId="43" fontId="3" fillId="0" borderId="2" xfId="1" applyFont="1" applyBorder="1" applyAlignment="1">
      <alignment vertical="center" wrapText="1"/>
    </xf>
    <xf numFmtId="43" fontId="3" fillId="0" borderId="0" xfId="1" applyFont="1" applyBorder="1" applyAlignment="1">
      <alignment vertical="center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left" vertical="center"/>
    </xf>
    <xf numFmtId="43" fontId="3" fillId="0" borderId="0" xfId="3" applyFont="1" applyBorder="1" applyAlignment="1">
      <alignment vertical="center"/>
    </xf>
    <xf numFmtId="43" fontId="3" fillId="0" borderId="0" xfId="3" applyFont="1" applyBorder="1" applyAlignment="1">
      <alignment horizontal="right" vertical="center"/>
    </xf>
    <xf numFmtId="0" fontId="4" fillId="0" borderId="0" xfId="2" applyFont="1" applyBorder="1" applyAlignment="1">
      <alignment horizontal="center" vertical="center" wrapText="1"/>
    </xf>
    <xf numFmtId="0" fontId="4" fillId="0" borderId="0" xfId="2" applyFont="1" applyBorder="1" applyAlignment="1">
      <alignment vertical="center" wrapText="1"/>
    </xf>
    <xf numFmtId="43" fontId="3" fillId="0" borderId="0" xfId="1" applyFont="1" applyBorder="1" applyAlignment="1">
      <alignment vertical="center" wrapText="1"/>
    </xf>
    <xf numFmtId="43" fontId="4" fillId="0" borderId="0" xfId="3" applyNumberFormat="1" applyFont="1" applyBorder="1" applyAlignment="1">
      <alignment vertical="center" wrapText="1"/>
    </xf>
    <xf numFmtId="0" fontId="14" fillId="2" borderId="0" xfId="2" applyFont="1" applyFill="1" applyAlignment="1">
      <alignment vertical="center"/>
    </xf>
    <xf numFmtId="0" fontId="15" fillId="2" borderId="0" xfId="2" applyFont="1" applyFill="1"/>
    <xf numFmtId="0" fontId="14" fillId="2" borderId="0" xfId="2" applyFont="1" applyFill="1" applyAlignment="1">
      <alignment horizontal="left"/>
    </xf>
    <xf numFmtId="43" fontId="15" fillId="2" borderId="0" xfId="4" applyFont="1" applyFill="1"/>
    <xf numFmtId="0" fontId="14" fillId="2" borderId="0" xfId="2" applyFont="1" applyFill="1" applyAlignment="1">
      <alignment horizontal="left" vertical="center"/>
    </xf>
    <xf numFmtId="43" fontId="15" fillId="2" borderId="0" xfId="4" applyFont="1" applyFill="1" applyAlignment="1">
      <alignment horizontal="right" vertical="center"/>
    </xf>
    <xf numFmtId="0" fontId="15" fillId="2" borderId="0" xfId="2" applyFont="1" applyFill="1" applyBorder="1" applyAlignment="1">
      <alignment horizontal="left"/>
    </xf>
    <xf numFmtId="0" fontId="15" fillId="2" borderId="0" xfId="2" applyFont="1" applyFill="1" applyBorder="1"/>
    <xf numFmtId="43" fontId="15" fillId="2" borderId="0" xfId="4" applyFont="1" applyFill="1" applyBorder="1" applyAlignment="1">
      <alignment horizontal="right"/>
    </xf>
    <xf numFmtId="0" fontId="15" fillId="2" borderId="2" xfId="2" applyFont="1" applyFill="1" applyBorder="1" applyAlignment="1">
      <alignment horizontal="left" vertical="center" wrapText="1"/>
    </xf>
    <xf numFmtId="0" fontId="15" fillId="2" borderId="2" xfId="2" applyFont="1" applyFill="1" applyBorder="1" applyAlignment="1">
      <alignment horizontal="center" vertical="center" wrapText="1"/>
    </xf>
    <xf numFmtId="43" fontId="15" fillId="2" borderId="2" xfId="4" applyFont="1" applyFill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left" wrapText="1"/>
    </xf>
    <xf numFmtId="0" fontId="14" fillId="2" borderId="2" xfId="2" applyFont="1" applyFill="1" applyBorder="1" applyAlignment="1">
      <alignment wrapText="1"/>
    </xf>
    <xf numFmtId="43" fontId="14" fillId="2" borderId="2" xfId="4" applyFont="1" applyFill="1" applyBorder="1" applyAlignment="1">
      <alignment vertical="top" wrapText="1"/>
    </xf>
    <xf numFmtId="0" fontId="14" fillId="2" borderId="0" xfId="2" applyFont="1" applyFill="1"/>
    <xf numFmtId="43" fontId="14" fillId="2" borderId="2" xfId="2" applyNumberFormat="1" applyFont="1" applyFill="1" applyBorder="1"/>
    <xf numFmtId="0" fontId="15" fillId="2" borderId="2" xfId="2" applyFont="1" applyFill="1" applyBorder="1" applyAlignment="1">
      <alignment horizontal="left" wrapText="1"/>
    </xf>
    <xf numFmtId="0" fontId="15" fillId="2" borderId="2" xfId="2" applyFont="1" applyFill="1" applyBorder="1" applyAlignment="1">
      <alignment wrapText="1"/>
    </xf>
    <xf numFmtId="43" fontId="15" fillId="2" borderId="2" xfId="4" applyFont="1" applyFill="1" applyBorder="1"/>
    <xf numFmtId="43" fontId="15" fillId="2" borderId="2" xfId="4" applyFont="1" applyFill="1" applyBorder="1" applyAlignment="1">
      <alignment vertical="top" wrapText="1"/>
    </xf>
    <xf numFmtId="43" fontId="15" fillId="2" borderId="2" xfId="4" applyNumberFormat="1" applyFont="1" applyFill="1" applyBorder="1"/>
    <xf numFmtId="43" fontId="16" fillId="2" borderId="2" xfId="1" applyFont="1" applyFill="1" applyBorder="1" applyAlignment="1">
      <alignment vertical="center"/>
    </xf>
    <xf numFmtId="49" fontId="14" fillId="2" borderId="2" xfId="2" applyNumberFormat="1" applyFont="1" applyFill="1" applyBorder="1" applyAlignment="1">
      <alignment horizontal="left" vertical="center" wrapText="1"/>
    </xf>
    <xf numFmtId="0" fontId="14" fillId="2" borderId="2" xfId="2" applyFont="1" applyFill="1" applyBorder="1" applyAlignment="1">
      <alignment horizontal="left" vertical="center" wrapText="1"/>
    </xf>
    <xf numFmtId="43" fontId="14" fillId="2" borderId="2" xfId="7" applyFont="1" applyFill="1" applyBorder="1" applyAlignment="1">
      <alignment vertical="center" wrapText="1"/>
    </xf>
    <xf numFmtId="43" fontId="14" fillId="2" borderId="2" xfId="4" applyFont="1" applyFill="1" applyBorder="1" applyAlignment="1">
      <alignment vertical="center" wrapText="1"/>
    </xf>
    <xf numFmtId="0" fontId="14" fillId="2" borderId="2" xfId="2" applyFont="1" applyFill="1" applyBorder="1" applyAlignment="1">
      <alignment vertical="top" wrapText="1"/>
    </xf>
    <xf numFmtId="0" fontId="14" fillId="2" borderId="2" xfId="2" applyFont="1" applyFill="1" applyBorder="1" applyAlignment="1">
      <alignment horizontal="left" vertical="top" wrapText="1"/>
    </xf>
    <xf numFmtId="0" fontId="14" fillId="2" borderId="0" xfId="2" applyFont="1" applyFill="1" applyBorder="1" applyAlignment="1">
      <alignment horizontal="left" wrapText="1"/>
    </xf>
    <xf numFmtId="0" fontId="14" fillId="2" borderId="0" xfId="2" applyFont="1" applyFill="1" applyBorder="1" applyAlignment="1">
      <alignment wrapText="1"/>
    </xf>
    <xf numFmtId="43" fontId="14" fillId="2" borderId="0" xfId="4" applyFont="1" applyFill="1" applyBorder="1" applyAlignment="1">
      <alignment vertical="top" wrapText="1"/>
    </xf>
    <xf numFmtId="0" fontId="15" fillId="2" borderId="0" xfId="2" applyFont="1" applyFill="1" applyBorder="1" applyAlignment="1">
      <alignment vertical="center"/>
    </xf>
    <xf numFmtId="0" fontId="15" fillId="2" borderId="0" xfId="2" applyFont="1" applyFill="1" applyAlignment="1">
      <alignment vertical="center"/>
    </xf>
    <xf numFmtId="164" fontId="15" fillId="2" borderId="0" xfId="3" applyNumberFormat="1" applyFont="1" applyFill="1" applyBorder="1" applyAlignment="1">
      <alignment vertical="center"/>
    </xf>
    <xf numFmtId="0" fontId="15" fillId="2" borderId="0" xfId="2" applyFont="1" applyFill="1" applyAlignment="1">
      <alignment horizontal="left"/>
    </xf>
    <xf numFmtId="164" fontId="12" fillId="2" borderId="2" xfId="3" applyNumberFormat="1" applyFont="1" applyFill="1" applyBorder="1" applyAlignment="1">
      <alignment vertical="center"/>
    </xf>
    <xf numFmtId="43" fontId="17" fillId="2" borderId="2" xfId="1" applyFont="1" applyFill="1" applyBorder="1" applyAlignment="1">
      <alignment vertical="center"/>
    </xf>
    <xf numFmtId="43" fontId="12" fillId="2" borderId="0" xfId="2" applyNumberFormat="1" applyFont="1" applyFill="1" applyAlignment="1">
      <alignment vertical="center"/>
    </xf>
    <xf numFmtId="43" fontId="14" fillId="2" borderId="0" xfId="2" applyNumberFormat="1" applyFont="1" applyFill="1"/>
    <xf numFmtId="43" fontId="3" fillId="0" borderId="0" xfId="2" applyNumberFormat="1" applyFont="1" applyAlignment="1">
      <alignment vertical="center"/>
    </xf>
    <xf numFmtId="43" fontId="15" fillId="2" borderId="0" xfId="2" applyNumberFormat="1" applyFont="1" applyFill="1" applyBorder="1" applyAlignment="1">
      <alignment vertical="center"/>
    </xf>
    <xf numFmtId="43" fontId="11" fillId="0" borderId="0" xfId="2" applyNumberFormat="1" applyFont="1" applyAlignment="1">
      <alignment vertical="center"/>
    </xf>
    <xf numFmtId="43" fontId="12" fillId="0" borderId="0" xfId="2" applyNumberFormat="1" applyFont="1" applyAlignment="1">
      <alignment vertical="center"/>
    </xf>
    <xf numFmtId="0" fontId="11" fillId="2" borderId="0" xfId="2" applyFont="1" applyFill="1" applyAlignment="1">
      <alignment horizontal="center" vertical="center"/>
    </xf>
    <xf numFmtId="0" fontId="11" fillId="2" borderId="2" xfId="2" applyFont="1" applyFill="1" applyBorder="1" applyAlignment="1">
      <alignment horizontal="center" vertical="center" wrapText="1"/>
    </xf>
    <xf numFmtId="164" fontId="12" fillId="2" borderId="2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1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43" fontId="3" fillId="0" borderId="0" xfId="3" applyFont="1" applyAlignment="1">
      <alignment horizontal="center" vertical="center"/>
    </xf>
    <xf numFmtId="0" fontId="14" fillId="2" borderId="0" xfId="2" applyFont="1" applyFill="1" applyAlignment="1">
      <alignment horizontal="center"/>
    </xf>
    <xf numFmtId="0" fontId="15" fillId="2" borderId="0" xfId="2" applyFont="1" applyFill="1" applyBorder="1" applyAlignment="1">
      <alignment horizontal="center" vertical="center"/>
    </xf>
  </cellXfs>
  <cellStyles count="43">
    <cellStyle name="Comma" xfId="1" builtinId="3"/>
    <cellStyle name="Comma 13 3" xfId="42" xr:uid="{00000000-0005-0000-0000-000001000000}"/>
    <cellStyle name="Comma 18" xfId="7" xr:uid="{00000000-0005-0000-0000-000002000000}"/>
    <cellStyle name="Comma 2" xfId="3" xr:uid="{00000000-0005-0000-0000-000003000000}"/>
    <cellStyle name="Comma 20" xfId="8" xr:uid="{00000000-0005-0000-0000-000004000000}"/>
    <cellStyle name="Comma 3" xfId="4" xr:uid="{00000000-0005-0000-0000-000005000000}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 2" xfId="5" xr:uid="{00000000-0005-0000-0000-000026000000}"/>
    <cellStyle name="Normal" xfId="0" builtinId="0"/>
    <cellStyle name="Normal 11" xfId="6" xr:uid="{00000000-0005-0000-0000-000028000000}"/>
    <cellStyle name="Normal 2" xfId="2" xr:uid="{00000000-0005-0000-0000-000029000000}"/>
    <cellStyle name="Normal 8" xfId="9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"/>
  <sheetViews>
    <sheetView tabSelected="1" topLeftCell="A31" zoomScaleNormal="100" zoomScalePageLayoutView="80" workbookViewId="0">
      <selection activeCell="H31" sqref="H31"/>
    </sheetView>
  </sheetViews>
  <sheetFormatPr defaultColWidth="17.33203125" defaultRowHeight="15.6"/>
  <cols>
    <col min="1" max="1" width="9.5546875" style="38" customWidth="1"/>
    <col min="2" max="2" width="41.44140625" style="38" customWidth="1"/>
    <col min="3" max="4" width="19.109375" style="40" customWidth="1"/>
    <col min="5" max="5" width="19.44140625" style="38" bestFit="1" customWidth="1"/>
    <col min="6" max="7" width="17.33203125" style="38"/>
    <col min="8" max="8" width="18.6640625" style="38" bestFit="1" customWidth="1"/>
    <col min="9" max="16384" width="17.33203125" style="38"/>
  </cols>
  <sheetData>
    <row r="1" spans="1:7">
      <c r="A1" s="132" t="s">
        <v>142</v>
      </c>
      <c r="B1" s="132"/>
      <c r="C1" s="132"/>
      <c r="D1" s="132"/>
    </row>
    <row r="2" spans="1:7">
      <c r="A2" s="39"/>
    </row>
    <row r="3" spans="1:7">
      <c r="A3" s="15" t="s">
        <v>220</v>
      </c>
      <c r="B3" s="15"/>
      <c r="D3" s="41" t="s">
        <v>221</v>
      </c>
    </row>
    <row r="5" spans="1:7">
      <c r="A5" s="42"/>
      <c r="B5" s="42"/>
      <c r="C5" s="43"/>
      <c r="D5" s="44" t="s">
        <v>7</v>
      </c>
    </row>
    <row r="6" spans="1:7">
      <c r="A6" s="133" t="s">
        <v>8</v>
      </c>
      <c r="B6" s="133" t="s">
        <v>9</v>
      </c>
      <c r="C6" s="134" t="s">
        <v>202</v>
      </c>
      <c r="D6" s="134"/>
    </row>
    <row r="7" spans="1:7">
      <c r="A7" s="133"/>
      <c r="B7" s="133"/>
      <c r="C7" s="45" t="s">
        <v>140</v>
      </c>
      <c r="D7" s="45" t="s">
        <v>219</v>
      </c>
    </row>
    <row r="8" spans="1:7">
      <c r="A8" s="46" t="s">
        <v>10</v>
      </c>
      <c r="B8" s="46" t="s">
        <v>11</v>
      </c>
      <c r="C8" s="47">
        <v>1</v>
      </c>
      <c r="D8" s="47">
        <v>2</v>
      </c>
    </row>
    <row r="9" spans="1:7">
      <c r="A9" s="48">
        <v>1</v>
      </c>
      <c r="B9" s="48" t="s">
        <v>12</v>
      </c>
      <c r="C9" s="49"/>
      <c r="D9" s="49"/>
    </row>
    <row r="10" spans="1:7">
      <c r="A10" s="48">
        <v>1.1000000000000001</v>
      </c>
      <c r="B10" s="48" t="s">
        <v>13</v>
      </c>
      <c r="C10" s="49"/>
      <c r="D10" s="49"/>
    </row>
    <row r="11" spans="1:7">
      <c r="A11" s="50" t="s">
        <v>14</v>
      </c>
      <c r="B11" s="50" t="s">
        <v>15</v>
      </c>
      <c r="C11" s="51">
        <v>1846495.51</v>
      </c>
      <c r="D11" s="51">
        <v>1108631.44</v>
      </c>
      <c r="G11" s="52"/>
    </row>
    <row r="12" spans="1:7">
      <c r="A12" s="50" t="s">
        <v>16</v>
      </c>
      <c r="B12" s="50" t="s">
        <v>17</v>
      </c>
      <c r="C12" s="51"/>
      <c r="D12" s="51"/>
    </row>
    <row r="13" spans="1:7">
      <c r="A13" s="50" t="s">
        <v>18</v>
      </c>
      <c r="B13" s="50" t="s">
        <v>19</v>
      </c>
      <c r="C13" s="124"/>
      <c r="D13" s="124"/>
    </row>
    <row r="14" spans="1:7">
      <c r="A14" s="50" t="s">
        <v>20</v>
      </c>
      <c r="B14" s="50" t="s">
        <v>0</v>
      </c>
      <c r="C14" s="53">
        <v>1125292286</v>
      </c>
      <c r="D14" s="53">
        <v>1016980286</v>
      </c>
      <c r="G14" s="52"/>
    </row>
    <row r="15" spans="1:7">
      <c r="A15" s="50" t="s">
        <v>21</v>
      </c>
      <c r="B15" s="50" t="s">
        <v>222</v>
      </c>
      <c r="C15" s="53">
        <v>869851</v>
      </c>
      <c r="D15" s="53">
        <v>2209280</v>
      </c>
      <c r="G15" s="52"/>
    </row>
    <row r="16" spans="1:7">
      <c r="A16" s="50" t="s">
        <v>23</v>
      </c>
      <c r="B16" s="50" t="s">
        <v>22</v>
      </c>
      <c r="C16" s="124"/>
      <c r="D16" s="124"/>
    </row>
    <row r="17" spans="1:8">
      <c r="A17" s="50" t="s">
        <v>24</v>
      </c>
      <c r="B17" s="50" t="s">
        <v>204</v>
      </c>
      <c r="C17" s="53"/>
      <c r="D17" s="53"/>
      <c r="E17" s="126"/>
      <c r="G17" s="52"/>
    </row>
    <row r="18" spans="1:8">
      <c r="A18" s="50" t="s">
        <v>25</v>
      </c>
      <c r="B18" s="50" t="s">
        <v>1</v>
      </c>
      <c r="C18" s="51">
        <v>304864864.51999998</v>
      </c>
      <c r="D18" s="51">
        <v>371683300.06</v>
      </c>
      <c r="G18" s="52"/>
    </row>
    <row r="19" spans="1:8">
      <c r="A19" s="50" t="s">
        <v>27</v>
      </c>
      <c r="B19" s="55" t="s">
        <v>26</v>
      </c>
      <c r="C19" s="51"/>
      <c r="D19" s="51"/>
    </row>
    <row r="20" spans="1:8">
      <c r="A20" s="50" t="s">
        <v>29</v>
      </c>
      <c r="B20" s="50" t="s">
        <v>28</v>
      </c>
      <c r="C20" s="51"/>
      <c r="D20" s="51"/>
    </row>
    <row r="21" spans="1:8">
      <c r="A21" s="50" t="s">
        <v>223</v>
      </c>
      <c r="B21" s="50"/>
      <c r="C21" s="53"/>
      <c r="D21" s="53"/>
    </row>
    <row r="22" spans="1:8">
      <c r="A22" s="56" t="s">
        <v>30</v>
      </c>
      <c r="B22" s="57" t="s">
        <v>31</v>
      </c>
      <c r="C22" s="58">
        <f>SUM(C11:C21)</f>
        <v>1432873497.03</v>
      </c>
      <c r="D22" s="58">
        <f>SUM(D11:D21)</f>
        <v>1391981497.5</v>
      </c>
    </row>
    <row r="23" spans="1:8">
      <c r="A23" s="48">
        <v>1.2</v>
      </c>
      <c r="B23" s="48" t="s">
        <v>32</v>
      </c>
      <c r="C23" s="49"/>
      <c r="D23" s="49"/>
    </row>
    <row r="24" spans="1:8">
      <c r="A24" s="50" t="s">
        <v>33</v>
      </c>
      <c r="B24" s="50" t="s">
        <v>34</v>
      </c>
      <c r="C24" s="51">
        <v>821499206.04999995</v>
      </c>
      <c r="D24" s="51">
        <v>707210600.05999994</v>
      </c>
      <c r="H24" s="52"/>
    </row>
    <row r="25" spans="1:8">
      <c r="A25" s="50" t="s">
        <v>35</v>
      </c>
      <c r="B25" s="50" t="s">
        <v>3</v>
      </c>
      <c r="C25" s="59"/>
      <c r="D25" s="59"/>
    </row>
    <row r="26" spans="1:8">
      <c r="A26" s="50" t="s">
        <v>36</v>
      </c>
      <c r="B26" s="50" t="s">
        <v>37</v>
      </c>
      <c r="C26" s="53"/>
      <c r="D26" s="53"/>
    </row>
    <row r="27" spans="1:8">
      <c r="A27" s="50" t="s">
        <v>38</v>
      </c>
      <c r="B27" s="50" t="s">
        <v>26</v>
      </c>
      <c r="C27" s="53"/>
      <c r="D27" s="53"/>
    </row>
    <row r="28" spans="1:8">
      <c r="A28" s="50" t="s">
        <v>39</v>
      </c>
      <c r="B28" s="50" t="s">
        <v>40</v>
      </c>
      <c r="C28" s="53"/>
      <c r="D28" s="53"/>
    </row>
    <row r="29" spans="1:8">
      <c r="A29" s="50" t="s">
        <v>41</v>
      </c>
      <c r="B29" s="50" t="s">
        <v>2</v>
      </c>
      <c r="C29" s="59"/>
      <c r="D29" s="59"/>
    </row>
    <row r="30" spans="1:8">
      <c r="A30" s="50" t="s">
        <v>42</v>
      </c>
      <c r="B30" s="50" t="s">
        <v>43</v>
      </c>
      <c r="C30" s="53"/>
      <c r="D30" s="53"/>
    </row>
    <row r="31" spans="1:8">
      <c r="A31" s="50" t="s">
        <v>44</v>
      </c>
      <c r="B31" s="50" t="s">
        <v>45</v>
      </c>
      <c r="C31" s="53"/>
      <c r="D31" s="53"/>
    </row>
    <row r="32" spans="1:8">
      <c r="A32" s="50" t="s">
        <v>46</v>
      </c>
      <c r="B32" s="50" t="s">
        <v>207</v>
      </c>
      <c r="C32" s="53"/>
      <c r="D32" s="53"/>
    </row>
    <row r="33" spans="1:8" s="15" customFormat="1">
      <c r="A33" s="56" t="s">
        <v>47</v>
      </c>
      <c r="B33" s="57" t="s">
        <v>48</v>
      </c>
      <c r="C33" s="60">
        <f>SUM(C24:C32)</f>
        <v>821499206.04999995</v>
      </c>
      <c r="D33" s="60">
        <f>SUM(D24:D32)</f>
        <v>707210600.05999994</v>
      </c>
    </row>
    <row r="34" spans="1:8" s="15" customFormat="1">
      <c r="A34" s="56">
        <v>1.3</v>
      </c>
      <c r="B34" s="57" t="s">
        <v>49</v>
      </c>
      <c r="C34" s="60">
        <f>C22+C33</f>
        <v>2254372703.0799999</v>
      </c>
      <c r="D34" s="60">
        <f>D22+D33</f>
        <v>2099192097.5599999</v>
      </c>
    </row>
    <row r="35" spans="1:8">
      <c r="A35" s="48">
        <v>2</v>
      </c>
      <c r="B35" s="57" t="s">
        <v>32</v>
      </c>
      <c r="C35" s="49"/>
      <c r="D35" s="49"/>
    </row>
    <row r="36" spans="1:8">
      <c r="A36" s="48">
        <v>2.1</v>
      </c>
      <c r="B36" s="57" t="s">
        <v>50</v>
      </c>
      <c r="C36" s="49"/>
      <c r="D36" s="49"/>
    </row>
    <row r="37" spans="1:8">
      <c r="A37" s="56" t="s">
        <v>51</v>
      </c>
      <c r="B37" s="48" t="s">
        <v>52</v>
      </c>
      <c r="C37" s="49"/>
      <c r="D37" s="49"/>
    </row>
    <row r="38" spans="1:8">
      <c r="A38" s="50" t="s">
        <v>53</v>
      </c>
      <c r="B38" s="50" t="s">
        <v>54</v>
      </c>
      <c r="C38" s="61">
        <v>32265000</v>
      </c>
      <c r="D38" s="61">
        <v>16410000</v>
      </c>
      <c r="H38" s="52"/>
    </row>
    <row r="39" spans="1:8">
      <c r="A39" s="50" t="s">
        <v>55</v>
      </c>
      <c r="B39" s="50" t="s">
        <v>56</v>
      </c>
      <c r="C39" s="54">
        <v>0</v>
      </c>
      <c r="D39" s="54">
        <v>0</v>
      </c>
    </row>
    <row r="40" spans="1:8">
      <c r="A40" s="50" t="s">
        <v>57</v>
      </c>
      <c r="B40" s="50" t="s">
        <v>58</v>
      </c>
      <c r="C40" s="51">
        <v>15395960.85</v>
      </c>
      <c r="D40" s="51">
        <f>54746169.73</f>
        <v>54746169.729999997</v>
      </c>
      <c r="H40" s="52"/>
    </row>
    <row r="41" spans="1:8">
      <c r="A41" s="50" t="s">
        <v>59</v>
      </c>
      <c r="B41" s="50" t="s">
        <v>60</v>
      </c>
      <c r="C41" s="51">
        <v>0</v>
      </c>
      <c r="D41" s="51">
        <f>56609853.26-D40</f>
        <v>1863683.5300000012</v>
      </c>
      <c r="H41" s="52"/>
    </row>
    <row r="42" spans="1:8">
      <c r="A42" s="50" t="s">
        <v>61</v>
      </c>
      <c r="B42" s="50" t="s">
        <v>62</v>
      </c>
      <c r="C42" s="51"/>
      <c r="D42" s="51"/>
      <c r="H42" s="52"/>
    </row>
    <row r="43" spans="1:8">
      <c r="A43" s="50" t="s">
        <v>63</v>
      </c>
      <c r="B43" s="50" t="s">
        <v>64</v>
      </c>
      <c r="C43" s="51"/>
      <c r="D43" s="51"/>
    </row>
    <row r="44" spans="1:8">
      <c r="A44" s="50" t="s">
        <v>65</v>
      </c>
      <c r="B44" s="50" t="s">
        <v>66</v>
      </c>
      <c r="C44" s="51"/>
      <c r="D44" s="51"/>
    </row>
    <row r="45" spans="1:8">
      <c r="A45" s="50" t="s">
        <v>67</v>
      </c>
      <c r="B45" s="50" t="s">
        <v>68</v>
      </c>
      <c r="C45" s="51">
        <v>1114310</v>
      </c>
      <c r="D45" s="51">
        <v>1114310</v>
      </c>
    </row>
    <row r="46" spans="1:8">
      <c r="A46" s="50" t="s">
        <v>69</v>
      </c>
      <c r="B46" s="50" t="s">
        <v>70</v>
      </c>
      <c r="C46" s="51">
        <v>750000000</v>
      </c>
      <c r="D46" s="51">
        <v>300000000</v>
      </c>
    </row>
    <row r="47" spans="1:8" ht="15" customHeight="1">
      <c r="A47" s="50" t="s">
        <v>71</v>
      </c>
      <c r="B47" s="50" t="s">
        <v>215</v>
      </c>
      <c r="C47" s="61"/>
      <c r="D47" s="61"/>
      <c r="H47" s="52"/>
    </row>
    <row r="48" spans="1:8" ht="15" customHeight="1">
      <c r="A48" s="50" t="s">
        <v>72</v>
      </c>
      <c r="B48" s="50" t="s">
        <v>4</v>
      </c>
      <c r="C48" s="61">
        <v>381067605.31</v>
      </c>
      <c r="D48" s="61">
        <v>321577961.61000001</v>
      </c>
      <c r="H48" s="52"/>
    </row>
    <row r="49" spans="1:4" ht="15" customHeight="1">
      <c r="A49" s="50" t="s">
        <v>73</v>
      </c>
      <c r="B49" s="50" t="s">
        <v>5</v>
      </c>
      <c r="C49" s="49"/>
      <c r="D49" s="49"/>
    </row>
    <row r="50" spans="1:4" s="15" customFormat="1" ht="15" customHeight="1">
      <c r="A50" s="56" t="s">
        <v>74</v>
      </c>
      <c r="B50" s="48" t="s">
        <v>75</v>
      </c>
      <c r="C50" s="60">
        <f>SUM(C37:C49)</f>
        <v>1179842876.1600001</v>
      </c>
      <c r="D50" s="60">
        <f>SUM(D37:D49)</f>
        <v>695712124.87</v>
      </c>
    </row>
    <row r="51" spans="1:4">
      <c r="A51" s="56" t="s">
        <v>76</v>
      </c>
      <c r="B51" s="48" t="s">
        <v>77</v>
      </c>
      <c r="C51" s="49"/>
      <c r="D51" s="49"/>
    </row>
    <row r="52" spans="1:4">
      <c r="A52" s="50" t="s">
        <v>78</v>
      </c>
      <c r="B52" s="50" t="s">
        <v>79</v>
      </c>
      <c r="C52" s="49"/>
      <c r="D52" s="49"/>
    </row>
    <row r="53" spans="1:4">
      <c r="A53" s="50" t="s">
        <v>80</v>
      </c>
      <c r="B53" s="50" t="s">
        <v>141</v>
      </c>
      <c r="C53" s="49"/>
      <c r="D53" s="49"/>
    </row>
    <row r="54" spans="1:4">
      <c r="A54" s="50" t="s">
        <v>81</v>
      </c>
      <c r="B54" s="50" t="s">
        <v>82</v>
      </c>
      <c r="C54" s="49"/>
      <c r="D54" s="49"/>
    </row>
    <row r="55" spans="1:4">
      <c r="A55" s="50" t="s">
        <v>83</v>
      </c>
      <c r="B55" s="50" t="s">
        <v>84</v>
      </c>
      <c r="C55" s="51"/>
      <c r="D55" s="51"/>
    </row>
    <row r="56" spans="1:4">
      <c r="A56" s="50" t="s">
        <v>85</v>
      </c>
      <c r="B56" s="50" t="s">
        <v>86</v>
      </c>
      <c r="C56" s="59"/>
      <c r="D56" s="59"/>
    </row>
    <row r="57" spans="1:4">
      <c r="A57" s="50" t="s">
        <v>87</v>
      </c>
      <c r="B57" s="50"/>
      <c r="C57" s="59"/>
      <c r="D57" s="59"/>
    </row>
    <row r="58" spans="1:4" s="15" customFormat="1">
      <c r="A58" s="48" t="s">
        <v>88</v>
      </c>
      <c r="B58" s="48" t="s">
        <v>89</v>
      </c>
      <c r="C58" s="60">
        <f>SUM(C52:C57)</f>
        <v>0</v>
      </c>
      <c r="D58" s="60">
        <f>SUM(D52:D57)</f>
        <v>0</v>
      </c>
    </row>
    <row r="59" spans="1:4" s="15" customFormat="1">
      <c r="A59" s="56" t="s">
        <v>88</v>
      </c>
      <c r="B59" s="57" t="s">
        <v>90</v>
      </c>
      <c r="C59" s="60">
        <f>C58+C50</f>
        <v>1179842876.1600001</v>
      </c>
      <c r="D59" s="60">
        <f>D58+D50</f>
        <v>695712124.87</v>
      </c>
    </row>
    <row r="60" spans="1:4">
      <c r="A60" s="48">
        <v>2.2000000000000002</v>
      </c>
      <c r="B60" s="57" t="s">
        <v>208</v>
      </c>
      <c r="C60" s="59"/>
      <c r="D60" s="59"/>
    </row>
    <row r="61" spans="1:4">
      <c r="A61" s="50" t="s">
        <v>91</v>
      </c>
      <c r="B61" s="50" t="s">
        <v>92</v>
      </c>
      <c r="C61" s="59">
        <v>0</v>
      </c>
      <c r="D61" s="59">
        <v>0</v>
      </c>
    </row>
    <row r="62" spans="1:4">
      <c r="A62" s="50" t="s">
        <v>93</v>
      </c>
      <c r="B62" s="50" t="s">
        <v>94</v>
      </c>
      <c r="C62" s="61">
        <v>104518930</v>
      </c>
      <c r="D62" s="61">
        <v>104518930</v>
      </c>
    </row>
    <row r="63" spans="1:4">
      <c r="A63" s="50"/>
      <c r="B63" s="50" t="s">
        <v>179</v>
      </c>
      <c r="C63" s="61">
        <v>0</v>
      </c>
      <c r="D63" s="61">
        <v>0</v>
      </c>
    </row>
    <row r="64" spans="1:4">
      <c r="A64" s="50" t="s">
        <v>95</v>
      </c>
      <c r="B64" s="50" t="s">
        <v>6</v>
      </c>
      <c r="C64" s="59">
        <v>0</v>
      </c>
      <c r="D64" s="59">
        <v>0</v>
      </c>
    </row>
    <row r="65" spans="1:5" s="15" customFormat="1">
      <c r="A65" s="48" t="s">
        <v>96</v>
      </c>
      <c r="B65" s="48" t="s">
        <v>97</v>
      </c>
      <c r="C65" s="60">
        <v>0</v>
      </c>
      <c r="D65" s="60">
        <v>0</v>
      </c>
    </row>
    <row r="66" spans="1:5">
      <c r="A66" s="50" t="s">
        <v>98</v>
      </c>
      <c r="B66" s="50" t="s">
        <v>99</v>
      </c>
      <c r="C66" s="59">
        <v>0</v>
      </c>
      <c r="D66" s="59">
        <v>0</v>
      </c>
    </row>
    <row r="67" spans="1:5">
      <c r="A67" s="50" t="s">
        <v>100</v>
      </c>
      <c r="B67" s="50" t="s">
        <v>101</v>
      </c>
      <c r="C67" s="59">
        <v>0</v>
      </c>
      <c r="D67" s="59">
        <v>0</v>
      </c>
    </row>
    <row r="68" spans="1:5">
      <c r="A68" s="50" t="s">
        <v>102</v>
      </c>
      <c r="B68" s="50" t="s">
        <v>103</v>
      </c>
      <c r="C68" s="59">
        <v>174478868</v>
      </c>
      <c r="D68" s="59">
        <v>174478868</v>
      </c>
    </row>
    <row r="69" spans="1:5">
      <c r="A69" s="50" t="s">
        <v>104</v>
      </c>
      <c r="B69" s="50" t="s">
        <v>105</v>
      </c>
      <c r="C69" s="61">
        <v>795532028.91999996</v>
      </c>
      <c r="D69" s="61">
        <f>C69+'CT2'!C28+'CT3'!H18</f>
        <v>1124482174.6900001</v>
      </c>
      <c r="E69" s="126"/>
    </row>
    <row r="70" spans="1:5">
      <c r="A70" s="50"/>
      <c r="B70" s="50"/>
      <c r="C70" s="54"/>
      <c r="D70" s="54"/>
      <c r="E70" s="126"/>
    </row>
    <row r="71" spans="1:5" s="15" customFormat="1">
      <c r="A71" s="56" t="s">
        <v>106</v>
      </c>
      <c r="B71" s="57" t="s">
        <v>107</v>
      </c>
      <c r="C71" s="60">
        <f>C65+C69+C68+C67+C62</f>
        <v>1074529826.9200001</v>
      </c>
      <c r="D71" s="60">
        <f>D65+D69+D68+D67+D62</f>
        <v>1403479972.6900001</v>
      </c>
    </row>
    <row r="72" spans="1:5">
      <c r="A72" s="62">
        <v>2.2999999999999998</v>
      </c>
      <c r="B72" s="62" t="s">
        <v>108</v>
      </c>
      <c r="C72" s="59"/>
      <c r="D72" s="59"/>
    </row>
    <row r="73" spans="1:5" s="15" customFormat="1" ht="31.5" customHeight="1">
      <c r="A73" s="56" t="s">
        <v>109</v>
      </c>
      <c r="B73" s="57" t="s">
        <v>209</v>
      </c>
      <c r="C73" s="60">
        <f>C71+C59</f>
        <v>2254372703.0799999</v>
      </c>
      <c r="D73" s="60">
        <f>D71+D59</f>
        <v>2099192097.5599999</v>
      </c>
    </row>
    <row r="74" spans="1:5" s="15" customFormat="1">
      <c r="A74" s="63"/>
      <c r="B74" s="64"/>
      <c r="C74" s="65"/>
      <c r="D74" s="65">
        <f>D73-D34</f>
        <v>0</v>
      </c>
    </row>
    <row r="75" spans="1:5" s="15" customFormat="1">
      <c r="A75" s="63"/>
      <c r="B75" s="64"/>
      <c r="C75" s="65"/>
      <c r="D75" s="65"/>
    </row>
    <row r="76" spans="1:5">
      <c r="A76" s="42"/>
      <c r="B76" s="42"/>
      <c r="C76" s="66"/>
      <c r="D76" s="66"/>
    </row>
    <row r="77" spans="1:5">
      <c r="A77" s="42"/>
      <c r="B77" s="42"/>
      <c r="C77" s="66"/>
      <c r="D77" s="66"/>
    </row>
    <row r="78" spans="1:5">
      <c r="A78" s="42"/>
      <c r="B78" s="42"/>
      <c r="C78" s="66"/>
      <c r="D78" s="66"/>
    </row>
  </sheetData>
  <mergeCells count="4">
    <mergeCell ref="A1:D1"/>
    <mergeCell ref="A6:A7"/>
    <mergeCell ref="B6:B7"/>
    <mergeCell ref="C6:D6"/>
  </mergeCells>
  <pageMargins left="0.5" right="0.25" top="0.7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9"/>
  <sheetViews>
    <sheetView topLeftCell="A7" zoomScaleNormal="100" zoomScalePageLayoutView="70" workbookViewId="0">
      <selection activeCell="F24" sqref="F24"/>
    </sheetView>
  </sheetViews>
  <sheetFormatPr defaultColWidth="7.88671875" defaultRowHeight="15.6"/>
  <cols>
    <col min="1" max="1" width="9" style="37" customWidth="1"/>
    <col min="2" max="2" width="48.77734375" style="16" customWidth="1"/>
    <col min="3" max="3" width="36" style="18" customWidth="1"/>
    <col min="4" max="4" width="7.88671875" style="16"/>
    <col min="5" max="5" width="18.33203125" style="16" bestFit="1" customWidth="1"/>
    <col min="6" max="16384" width="7.88671875" style="16"/>
  </cols>
  <sheetData>
    <row r="1" spans="1:5">
      <c r="A1" s="135" t="s">
        <v>180</v>
      </c>
      <c r="B1" s="135"/>
      <c r="C1" s="135"/>
    </row>
    <row r="3" spans="1:5">
      <c r="A3" s="136" t="str">
        <f>'CT1'!A3:B3</f>
        <v xml:space="preserve">  "ОРХОН ХӨГЖИЛ" ХК</v>
      </c>
      <c r="B3" s="136"/>
      <c r="C3" s="17" t="str">
        <f>'CT1'!D3</f>
        <v>2025 оны 12-р сарын 31-ний өдөр</v>
      </c>
    </row>
    <row r="4" spans="1:5">
      <c r="A4" s="137"/>
      <c r="B4" s="137"/>
    </row>
    <row r="5" spans="1:5">
      <c r="A5" s="19"/>
      <c r="B5" s="20"/>
      <c r="C5" s="21" t="s">
        <v>7</v>
      </c>
    </row>
    <row r="6" spans="1:5" ht="31.2">
      <c r="A6" s="22" t="s">
        <v>8</v>
      </c>
      <c r="B6" s="23" t="s">
        <v>131</v>
      </c>
      <c r="C6" s="24" t="s">
        <v>132</v>
      </c>
    </row>
    <row r="7" spans="1:5" s="28" customFormat="1" ht="14.25" customHeight="1">
      <c r="A7" s="25">
        <v>1</v>
      </c>
      <c r="B7" s="26" t="s">
        <v>181</v>
      </c>
      <c r="C7" s="125">
        <v>1170343999.4400001</v>
      </c>
    </row>
    <row r="8" spans="1:5" s="28" customFormat="1" ht="15" customHeight="1">
      <c r="A8" s="25">
        <v>2</v>
      </c>
      <c r="B8" s="29" t="s">
        <v>133</v>
      </c>
      <c r="C8" s="27">
        <v>237637062.02000001</v>
      </c>
      <c r="E8" s="130"/>
    </row>
    <row r="9" spans="1:5" s="28" customFormat="1" ht="14.25" customHeight="1">
      <c r="A9" s="25">
        <v>3</v>
      </c>
      <c r="B9" s="26" t="s">
        <v>134</v>
      </c>
      <c r="C9" s="30">
        <f>C7-C8</f>
        <v>932706937.42000008</v>
      </c>
    </row>
    <row r="10" spans="1:5" s="28" customFormat="1" ht="15" customHeight="1">
      <c r="A10" s="25">
        <v>4</v>
      </c>
      <c r="B10" s="31" t="s">
        <v>182</v>
      </c>
      <c r="C10" s="30"/>
    </row>
    <row r="11" spans="1:5" s="28" customFormat="1" ht="15" customHeight="1">
      <c r="A11" s="25">
        <v>5</v>
      </c>
      <c r="B11" s="31" t="s">
        <v>183</v>
      </c>
      <c r="C11" s="30">
        <v>0</v>
      </c>
    </row>
    <row r="12" spans="1:5" s="28" customFormat="1" ht="15" customHeight="1">
      <c r="A12" s="25">
        <v>6</v>
      </c>
      <c r="B12" s="31" t="s">
        <v>184</v>
      </c>
      <c r="C12" s="30"/>
    </row>
    <row r="13" spans="1:5" s="28" customFormat="1" ht="15" customHeight="1">
      <c r="A13" s="25">
        <v>7</v>
      </c>
      <c r="B13" s="31" t="s">
        <v>185</v>
      </c>
      <c r="C13" s="32"/>
    </row>
    <row r="14" spans="1:5" ht="15" customHeight="1">
      <c r="A14" s="25">
        <v>8</v>
      </c>
      <c r="B14" s="31" t="s">
        <v>186</v>
      </c>
      <c r="C14" s="32">
        <v>71689.58</v>
      </c>
    </row>
    <row r="15" spans="1:5" ht="15" customHeight="1">
      <c r="A15" s="25">
        <v>9</v>
      </c>
      <c r="B15" s="31" t="s">
        <v>187</v>
      </c>
      <c r="C15" s="32"/>
    </row>
    <row r="16" spans="1:5" ht="15" customHeight="1">
      <c r="A16" s="25">
        <v>10</v>
      </c>
      <c r="B16" s="31" t="s">
        <v>188</v>
      </c>
      <c r="C16" s="32">
        <v>312496442.10000002</v>
      </c>
      <c r="E16" s="131"/>
    </row>
    <row r="17" spans="1:5" ht="15" customHeight="1">
      <c r="A17" s="25">
        <v>11</v>
      </c>
      <c r="B17" s="31" t="s">
        <v>189</v>
      </c>
      <c r="C17" s="32">
        <v>72876962.739999995</v>
      </c>
    </row>
    <row r="18" spans="1:5" ht="15" customHeight="1">
      <c r="A18" s="25">
        <v>12</v>
      </c>
      <c r="B18" s="31" t="s">
        <v>139</v>
      </c>
      <c r="C18" s="32">
        <v>150194457.94</v>
      </c>
    </row>
    <row r="19" spans="1:5" ht="15" customHeight="1">
      <c r="A19" s="25">
        <v>13</v>
      </c>
      <c r="B19" s="31" t="s">
        <v>190</v>
      </c>
      <c r="C19" s="27">
        <v>56475.16</v>
      </c>
    </row>
    <row r="20" spans="1:5" ht="15" customHeight="1">
      <c r="A20" s="25">
        <v>14</v>
      </c>
      <c r="B20" s="31" t="s">
        <v>191</v>
      </c>
      <c r="C20" s="32"/>
    </row>
    <row r="21" spans="1:5" ht="14.25" customHeight="1">
      <c r="A21" s="25">
        <v>15</v>
      </c>
      <c r="B21" s="31" t="s">
        <v>192</v>
      </c>
      <c r="C21" s="32"/>
    </row>
    <row r="22" spans="1:5" ht="15" customHeight="1">
      <c r="A22" s="25">
        <v>16</v>
      </c>
      <c r="B22" s="31" t="s">
        <v>193</v>
      </c>
      <c r="C22" s="32"/>
      <c r="E22" s="131"/>
    </row>
    <row r="23" spans="1:5" ht="15" customHeight="1">
      <c r="A23" s="25">
        <v>17</v>
      </c>
      <c r="B23" s="31" t="s">
        <v>194</v>
      </c>
      <c r="C23" s="32"/>
    </row>
    <row r="24" spans="1:5" s="28" customFormat="1" ht="14.25" customHeight="1">
      <c r="A24" s="25">
        <v>18</v>
      </c>
      <c r="B24" s="26" t="s">
        <v>135</v>
      </c>
      <c r="C24" s="30">
        <f>C9+C10+C11+C12+C13+C14-C15-C16-C17-C18+C19+C20+C21+C22+C23</f>
        <v>397267239.38000011</v>
      </c>
    </row>
    <row r="25" spans="1:5" ht="15" customHeight="1">
      <c r="A25" s="25">
        <v>19</v>
      </c>
      <c r="B25" s="33" t="s">
        <v>195</v>
      </c>
      <c r="C25" s="32">
        <v>54733353.259999998</v>
      </c>
    </row>
    <row r="26" spans="1:5" s="28" customFormat="1" ht="14.25" customHeight="1">
      <c r="A26" s="25">
        <v>20</v>
      </c>
      <c r="B26" s="26" t="s">
        <v>136</v>
      </c>
      <c r="C26" s="30">
        <f>C24-C25</f>
        <v>342533886.12000012</v>
      </c>
    </row>
    <row r="27" spans="1:5" ht="36.75" customHeight="1">
      <c r="A27" s="25">
        <v>21</v>
      </c>
      <c r="B27" s="26" t="s">
        <v>218</v>
      </c>
      <c r="C27" s="34"/>
    </row>
    <row r="28" spans="1:5" s="28" customFormat="1" ht="14.25" customHeight="1">
      <c r="A28" s="25">
        <v>22</v>
      </c>
      <c r="B28" s="26" t="s">
        <v>137</v>
      </c>
      <c r="C28" s="30">
        <f>C26-C27</f>
        <v>342533886.12000012</v>
      </c>
    </row>
    <row r="29" spans="1:5" s="28" customFormat="1" ht="14.25" customHeight="1">
      <c r="A29" s="25">
        <v>23</v>
      </c>
      <c r="B29" s="35" t="s">
        <v>196</v>
      </c>
      <c r="C29" s="30"/>
    </row>
    <row r="30" spans="1:5" s="28" customFormat="1" ht="14.25" customHeight="1">
      <c r="A30" s="25"/>
      <c r="B30" s="29" t="s">
        <v>197</v>
      </c>
      <c r="C30" s="30"/>
    </row>
    <row r="31" spans="1:5" ht="15" customHeight="1">
      <c r="A31" s="36"/>
      <c r="B31" s="29" t="s">
        <v>198</v>
      </c>
      <c r="C31" s="34"/>
    </row>
    <row r="32" spans="1:5" ht="15" customHeight="1">
      <c r="A32" s="36"/>
      <c r="B32" s="29" t="s">
        <v>199</v>
      </c>
      <c r="C32" s="34"/>
    </row>
    <row r="33" spans="1:3" s="28" customFormat="1" ht="14.25" customHeight="1">
      <c r="A33" s="25">
        <v>24</v>
      </c>
      <c r="B33" s="26" t="s">
        <v>200</v>
      </c>
      <c r="C33" s="30"/>
    </row>
    <row r="34" spans="1:3" ht="15" customHeight="1">
      <c r="A34" s="25">
        <v>25</v>
      </c>
      <c r="B34" s="26" t="s">
        <v>201</v>
      </c>
      <c r="C34" s="32">
        <v>0</v>
      </c>
    </row>
    <row r="36" spans="1:3">
      <c r="A36" s="138"/>
      <c r="B36" s="138"/>
      <c r="C36" s="138"/>
    </row>
    <row r="37" spans="1:3">
      <c r="A37" s="19"/>
      <c r="B37" s="19"/>
      <c r="C37" s="19"/>
    </row>
    <row r="38" spans="1:3">
      <c r="A38" s="138"/>
      <c r="B38" s="138"/>
      <c r="C38" s="138"/>
    </row>
    <row r="49" spans="1:3">
      <c r="A49" s="16"/>
      <c r="C49" s="16"/>
    </row>
    <row r="50" spans="1:3">
      <c r="A50" s="16"/>
      <c r="C50" s="16"/>
    </row>
    <row r="52" spans="1:3">
      <c r="A52" s="16"/>
      <c r="C52" s="16"/>
    </row>
    <row r="53" spans="1:3">
      <c r="A53" s="16"/>
      <c r="C53" s="16"/>
    </row>
    <row r="54" spans="1:3">
      <c r="A54" s="16"/>
      <c r="C54" s="16"/>
    </row>
    <row r="63" spans="1:3" ht="14.25" customHeight="1">
      <c r="A63" s="16"/>
      <c r="C63" s="16"/>
    </row>
    <row r="79" spans="1:3">
      <c r="A79" s="16"/>
      <c r="C79" s="16"/>
    </row>
  </sheetData>
  <mergeCells count="5">
    <mergeCell ref="A1:C1"/>
    <mergeCell ref="A3:B3"/>
    <mergeCell ref="A4:B4"/>
    <mergeCell ref="A36:C36"/>
    <mergeCell ref="A38:C38"/>
  </mergeCells>
  <pageMargins left="0.5" right="0.25" top="0.75" bottom="0.2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32"/>
  <sheetViews>
    <sheetView topLeftCell="A10" zoomScaleNormal="100" zoomScalePageLayoutView="80" workbookViewId="0">
      <selection activeCell="E17" sqref="E17"/>
    </sheetView>
  </sheetViews>
  <sheetFormatPr defaultColWidth="24.6640625" defaultRowHeight="13.8"/>
  <cols>
    <col min="1" max="1" width="4" style="1" customWidth="1"/>
    <col min="2" max="2" width="38.6640625" style="1" customWidth="1"/>
    <col min="3" max="3" width="16.21875" style="80" customWidth="1"/>
    <col min="4" max="4" width="12.6640625" style="74" customWidth="1"/>
    <col min="5" max="5" width="13.6640625" style="74" customWidth="1"/>
    <col min="6" max="6" width="17.109375" style="74" customWidth="1"/>
    <col min="7" max="7" width="15.77734375" style="74" customWidth="1"/>
    <col min="8" max="8" width="18.33203125" style="74" customWidth="1"/>
    <col min="9" max="9" width="17.44140625" style="74" customWidth="1"/>
    <col min="10" max="12" width="24.6640625" style="5"/>
    <col min="13" max="257" width="24.6640625" style="6"/>
    <col min="258" max="258" width="4" style="6" customWidth="1"/>
    <col min="259" max="259" width="38.6640625" style="6" customWidth="1"/>
    <col min="260" max="260" width="17.44140625" style="6" customWidth="1"/>
    <col min="261" max="262" width="11.44140625" style="6" customWidth="1"/>
    <col min="263" max="263" width="13.44140625" style="6" customWidth="1"/>
    <col min="264" max="265" width="14.44140625" style="6" customWidth="1"/>
    <col min="266" max="513" width="24.6640625" style="6"/>
    <col min="514" max="514" width="4" style="6" customWidth="1"/>
    <col min="515" max="515" width="38.6640625" style="6" customWidth="1"/>
    <col min="516" max="516" width="17.44140625" style="6" customWidth="1"/>
    <col min="517" max="518" width="11.44140625" style="6" customWidth="1"/>
    <col min="519" max="519" width="13.44140625" style="6" customWidth="1"/>
    <col min="520" max="521" width="14.44140625" style="6" customWidth="1"/>
    <col min="522" max="769" width="24.6640625" style="6"/>
    <col min="770" max="770" width="4" style="6" customWidth="1"/>
    <col min="771" max="771" width="38.6640625" style="6" customWidth="1"/>
    <col min="772" max="772" width="17.44140625" style="6" customWidth="1"/>
    <col min="773" max="774" width="11.44140625" style="6" customWidth="1"/>
    <col min="775" max="775" width="13.44140625" style="6" customWidth="1"/>
    <col min="776" max="777" width="14.44140625" style="6" customWidth="1"/>
    <col min="778" max="1025" width="24.6640625" style="6"/>
    <col min="1026" max="1026" width="4" style="6" customWidth="1"/>
    <col min="1027" max="1027" width="38.6640625" style="6" customWidth="1"/>
    <col min="1028" max="1028" width="17.44140625" style="6" customWidth="1"/>
    <col min="1029" max="1030" width="11.44140625" style="6" customWidth="1"/>
    <col min="1031" max="1031" width="13.44140625" style="6" customWidth="1"/>
    <col min="1032" max="1033" width="14.44140625" style="6" customWidth="1"/>
    <col min="1034" max="1281" width="24.6640625" style="6"/>
    <col min="1282" max="1282" width="4" style="6" customWidth="1"/>
    <col min="1283" max="1283" width="38.6640625" style="6" customWidth="1"/>
    <col min="1284" max="1284" width="17.44140625" style="6" customWidth="1"/>
    <col min="1285" max="1286" width="11.44140625" style="6" customWidth="1"/>
    <col min="1287" max="1287" width="13.44140625" style="6" customWidth="1"/>
    <col min="1288" max="1289" width="14.44140625" style="6" customWidth="1"/>
    <col min="1290" max="1537" width="24.6640625" style="6"/>
    <col min="1538" max="1538" width="4" style="6" customWidth="1"/>
    <col min="1539" max="1539" width="38.6640625" style="6" customWidth="1"/>
    <col min="1540" max="1540" width="17.44140625" style="6" customWidth="1"/>
    <col min="1541" max="1542" width="11.44140625" style="6" customWidth="1"/>
    <col min="1543" max="1543" width="13.44140625" style="6" customWidth="1"/>
    <col min="1544" max="1545" width="14.44140625" style="6" customWidth="1"/>
    <col min="1546" max="1793" width="24.6640625" style="6"/>
    <col min="1794" max="1794" width="4" style="6" customWidth="1"/>
    <col min="1795" max="1795" width="38.6640625" style="6" customWidth="1"/>
    <col min="1796" max="1796" width="17.44140625" style="6" customWidth="1"/>
    <col min="1797" max="1798" width="11.44140625" style="6" customWidth="1"/>
    <col min="1799" max="1799" width="13.44140625" style="6" customWidth="1"/>
    <col min="1800" max="1801" width="14.44140625" style="6" customWidth="1"/>
    <col min="1802" max="2049" width="24.6640625" style="6"/>
    <col min="2050" max="2050" width="4" style="6" customWidth="1"/>
    <col min="2051" max="2051" width="38.6640625" style="6" customWidth="1"/>
    <col min="2052" max="2052" width="17.44140625" style="6" customWidth="1"/>
    <col min="2053" max="2054" width="11.44140625" style="6" customWidth="1"/>
    <col min="2055" max="2055" width="13.44140625" style="6" customWidth="1"/>
    <col min="2056" max="2057" width="14.44140625" style="6" customWidth="1"/>
    <col min="2058" max="2305" width="24.6640625" style="6"/>
    <col min="2306" max="2306" width="4" style="6" customWidth="1"/>
    <col min="2307" max="2307" width="38.6640625" style="6" customWidth="1"/>
    <col min="2308" max="2308" width="17.44140625" style="6" customWidth="1"/>
    <col min="2309" max="2310" width="11.44140625" style="6" customWidth="1"/>
    <col min="2311" max="2311" width="13.44140625" style="6" customWidth="1"/>
    <col min="2312" max="2313" width="14.44140625" style="6" customWidth="1"/>
    <col min="2314" max="2561" width="24.6640625" style="6"/>
    <col min="2562" max="2562" width="4" style="6" customWidth="1"/>
    <col min="2563" max="2563" width="38.6640625" style="6" customWidth="1"/>
    <col min="2564" max="2564" width="17.44140625" style="6" customWidth="1"/>
    <col min="2565" max="2566" width="11.44140625" style="6" customWidth="1"/>
    <col min="2567" max="2567" width="13.44140625" style="6" customWidth="1"/>
    <col min="2568" max="2569" width="14.44140625" style="6" customWidth="1"/>
    <col min="2570" max="2817" width="24.6640625" style="6"/>
    <col min="2818" max="2818" width="4" style="6" customWidth="1"/>
    <col min="2819" max="2819" width="38.6640625" style="6" customWidth="1"/>
    <col min="2820" max="2820" width="17.44140625" style="6" customWidth="1"/>
    <col min="2821" max="2822" width="11.44140625" style="6" customWidth="1"/>
    <col min="2823" max="2823" width="13.44140625" style="6" customWidth="1"/>
    <col min="2824" max="2825" width="14.44140625" style="6" customWidth="1"/>
    <col min="2826" max="3073" width="24.6640625" style="6"/>
    <col min="3074" max="3074" width="4" style="6" customWidth="1"/>
    <col min="3075" max="3075" width="38.6640625" style="6" customWidth="1"/>
    <col min="3076" max="3076" width="17.44140625" style="6" customWidth="1"/>
    <col min="3077" max="3078" width="11.44140625" style="6" customWidth="1"/>
    <col min="3079" max="3079" width="13.44140625" style="6" customWidth="1"/>
    <col min="3080" max="3081" width="14.44140625" style="6" customWidth="1"/>
    <col min="3082" max="3329" width="24.6640625" style="6"/>
    <col min="3330" max="3330" width="4" style="6" customWidth="1"/>
    <col min="3331" max="3331" width="38.6640625" style="6" customWidth="1"/>
    <col min="3332" max="3332" width="17.44140625" style="6" customWidth="1"/>
    <col min="3333" max="3334" width="11.44140625" style="6" customWidth="1"/>
    <col min="3335" max="3335" width="13.44140625" style="6" customWidth="1"/>
    <col min="3336" max="3337" width="14.44140625" style="6" customWidth="1"/>
    <col min="3338" max="3585" width="24.6640625" style="6"/>
    <col min="3586" max="3586" width="4" style="6" customWidth="1"/>
    <col min="3587" max="3587" width="38.6640625" style="6" customWidth="1"/>
    <col min="3588" max="3588" width="17.44140625" style="6" customWidth="1"/>
    <col min="3589" max="3590" width="11.44140625" style="6" customWidth="1"/>
    <col min="3591" max="3591" width="13.44140625" style="6" customWidth="1"/>
    <col min="3592" max="3593" width="14.44140625" style="6" customWidth="1"/>
    <col min="3594" max="3841" width="24.6640625" style="6"/>
    <col min="3842" max="3842" width="4" style="6" customWidth="1"/>
    <col min="3843" max="3843" width="38.6640625" style="6" customWidth="1"/>
    <col min="3844" max="3844" width="17.44140625" style="6" customWidth="1"/>
    <col min="3845" max="3846" width="11.44140625" style="6" customWidth="1"/>
    <col min="3847" max="3847" width="13.44140625" style="6" customWidth="1"/>
    <col min="3848" max="3849" width="14.44140625" style="6" customWidth="1"/>
    <col min="3850" max="4097" width="24.6640625" style="6"/>
    <col min="4098" max="4098" width="4" style="6" customWidth="1"/>
    <col min="4099" max="4099" width="38.6640625" style="6" customWidth="1"/>
    <col min="4100" max="4100" width="17.44140625" style="6" customWidth="1"/>
    <col min="4101" max="4102" width="11.44140625" style="6" customWidth="1"/>
    <col min="4103" max="4103" width="13.44140625" style="6" customWidth="1"/>
    <col min="4104" max="4105" width="14.44140625" style="6" customWidth="1"/>
    <col min="4106" max="4353" width="24.6640625" style="6"/>
    <col min="4354" max="4354" width="4" style="6" customWidth="1"/>
    <col min="4355" max="4355" width="38.6640625" style="6" customWidth="1"/>
    <col min="4356" max="4356" width="17.44140625" style="6" customWidth="1"/>
    <col min="4357" max="4358" width="11.44140625" style="6" customWidth="1"/>
    <col min="4359" max="4359" width="13.44140625" style="6" customWidth="1"/>
    <col min="4360" max="4361" width="14.44140625" style="6" customWidth="1"/>
    <col min="4362" max="4609" width="24.6640625" style="6"/>
    <col min="4610" max="4610" width="4" style="6" customWidth="1"/>
    <col min="4611" max="4611" width="38.6640625" style="6" customWidth="1"/>
    <col min="4612" max="4612" width="17.44140625" style="6" customWidth="1"/>
    <col min="4613" max="4614" width="11.44140625" style="6" customWidth="1"/>
    <col min="4615" max="4615" width="13.44140625" style="6" customWidth="1"/>
    <col min="4616" max="4617" width="14.44140625" style="6" customWidth="1"/>
    <col min="4618" max="4865" width="24.6640625" style="6"/>
    <col min="4866" max="4866" width="4" style="6" customWidth="1"/>
    <col min="4867" max="4867" width="38.6640625" style="6" customWidth="1"/>
    <col min="4868" max="4868" width="17.44140625" style="6" customWidth="1"/>
    <col min="4869" max="4870" width="11.44140625" style="6" customWidth="1"/>
    <col min="4871" max="4871" width="13.44140625" style="6" customWidth="1"/>
    <col min="4872" max="4873" width="14.44140625" style="6" customWidth="1"/>
    <col min="4874" max="5121" width="24.6640625" style="6"/>
    <col min="5122" max="5122" width="4" style="6" customWidth="1"/>
    <col min="5123" max="5123" width="38.6640625" style="6" customWidth="1"/>
    <col min="5124" max="5124" width="17.44140625" style="6" customWidth="1"/>
    <col min="5125" max="5126" width="11.44140625" style="6" customWidth="1"/>
    <col min="5127" max="5127" width="13.44140625" style="6" customWidth="1"/>
    <col min="5128" max="5129" width="14.44140625" style="6" customWidth="1"/>
    <col min="5130" max="5377" width="24.6640625" style="6"/>
    <col min="5378" max="5378" width="4" style="6" customWidth="1"/>
    <col min="5379" max="5379" width="38.6640625" style="6" customWidth="1"/>
    <col min="5380" max="5380" width="17.44140625" style="6" customWidth="1"/>
    <col min="5381" max="5382" width="11.44140625" style="6" customWidth="1"/>
    <col min="5383" max="5383" width="13.44140625" style="6" customWidth="1"/>
    <col min="5384" max="5385" width="14.44140625" style="6" customWidth="1"/>
    <col min="5386" max="5633" width="24.6640625" style="6"/>
    <col min="5634" max="5634" width="4" style="6" customWidth="1"/>
    <col min="5635" max="5635" width="38.6640625" style="6" customWidth="1"/>
    <col min="5636" max="5636" width="17.44140625" style="6" customWidth="1"/>
    <col min="5637" max="5638" width="11.44140625" style="6" customWidth="1"/>
    <col min="5639" max="5639" width="13.44140625" style="6" customWidth="1"/>
    <col min="5640" max="5641" width="14.44140625" style="6" customWidth="1"/>
    <col min="5642" max="5889" width="24.6640625" style="6"/>
    <col min="5890" max="5890" width="4" style="6" customWidth="1"/>
    <col min="5891" max="5891" width="38.6640625" style="6" customWidth="1"/>
    <col min="5892" max="5892" width="17.44140625" style="6" customWidth="1"/>
    <col min="5893" max="5894" width="11.44140625" style="6" customWidth="1"/>
    <col min="5895" max="5895" width="13.44140625" style="6" customWidth="1"/>
    <col min="5896" max="5897" width="14.44140625" style="6" customWidth="1"/>
    <col min="5898" max="6145" width="24.6640625" style="6"/>
    <col min="6146" max="6146" width="4" style="6" customWidth="1"/>
    <col min="6147" max="6147" width="38.6640625" style="6" customWidth="1"/>
    <col min="6148" max="6148" width="17.44140625" style="6" customWidth="1"/>
    <col min="6149" max="6150" width="11.44140625" style="6" customWidth="1"/>
    <col min="6151" max="6151" width="13.44140625" style="6" customWidth="1"/>
    <col min="6152" max="6153" width="14.44140625" style="6" customWidth="1"/>
    <col min="6154" max="6401" width="24.6640625" style="6"/>
    <col min="6402" max="6402" width="4" style="6" customWidth="1"/>
    <col min="6403" max="6403" width="38.6640625" style="6" customWidth="1"/>
    <col min="6404" max="6404" width="17.44140625" style="6" customWidth="1"/>
    <col min="6405" max="6406" width="11.44140625" style="6" customWidth="1"/>
    <col min="6407" max="6407" width="13.44140625" style="6" customWidth="1"/>
    <col min="6408" max="6409" width="14.44140625" style="6" customWidth="1"/>
    <col min="6410" max="6657" width="24.6640625" style="6"/>
    <col min="6658" max="6658" width="4" style="6" customWidth="1"/>
    <col min="6659" max="6659" width="38.6640625" style="6" customWidth="1"/>
    <col min="6660" max="6660" width="17.44140625" style="6" customWidth="1"/>
    <col min="6661" max="6662" width="11.44140625" style="6" customWidth="1"/>
    <col min="6663" max="6663" width="13.44140625" style="6" customWidth="1"/>
    <col min="6664" max="6665" width="14.44140625" style="6" customWidth="1"/>
    <col min="6666" max="6913" width="24.6640625" style="6"/>
    <col min="6914" max="6914" width="4" style="6" customWidth="1"/>
    <col min="6915" max="6915" width="38.6640625" style="6" customWidth="1"/>
    <col min="6916" max="6916" width="17.44140625" style="6" customWidth="1"/>
    <col min="6917" max="6918" width="11.44140625" style="6" customWidth="1"/>
    <col min="6919" max="6919" width="13.44140625" style="6" customWidth="1"/>
    <col min="6920" max="6921" width="14.44140625" style="6" customWidth="1"/>
    <col min="6922" max="7169" width="24.6640625" style="6"/>
    <col min="7170" max="7170" width="4" style="6" customWidth="1"/>
    <col min="7171" max="7171" width="38.6640625" style="6" customWidth="1"/>
    <col min="7172" max="7172" width="17.44140625" style="6" customWidth="1"/>
    <col min="7173" max="7174" width="11.44140625" style="6" customWidth="1"/>
    <col min="7175" max="7175" width="13.44140625" style="6" customWidth="1"/>
    <col min="7176" max="7177" width="14.44140625" style="6" customWidth="1"/>
    <col min="7178" max="7425" width="24.6640625" style="6"/>
    <col min="7426" max="7426" width="4" style="6" customWidth="1"/>
    <col min="7427" max="7427" width="38.6640625" style="6" customWidth="1"/>
    <col min="7428" max="7428" width="17.44140625" style="6" customWidth="1"/>
    <col min="7429" max="7430" width="11.44140625" style="6" customWidth="1"/>
    <col min="7431" max="7431" width="13.44140625" style="6" customWidth="1"/>
    <col min="7432" max="7433" width="14.44140625" style="6" customWidth="1"/>
    <col min="7434" max="7681" width="24.6640625" style="6"/>
    <col min="7682" max="7682" width="4" style="6" customWidth="1"/>
    <col min="7683" max="7683" width="38.6640625" style="6" customWidth="1"/>
    <col min="7684" max="7684" width="17.44140625" style="6" customWidth="1"/>
    <col min="7685" max="7686" width="11.44140625" style="6" customWidth="1"/>
    <col min="7687" max="7687" width="13.44140625" style="6" customWidth="1"/>
    <col min="7688" max="7689" width="14.44140625" style="6" customWidth="1"/>
    <col min="7690" max="7937" width="24.6640625" style="6"/>
    <col min="7938" max="7938" width="4" style="6" customWidth="1"/>
    <col min="7939" max="7939" width="38.6640625" style="6" customWidth="1"/>
    <col min="7940" max="7940" width="17.44140625" style="6" customWidth="1"/>
    <col min="7941" max="7942" width="11.44140625" style="6" customWidth="1"/>
    <col min="7943" max="7943" width="13.44140625" style="6" customWidth="1"/>
    <col min="7944" max="7945" width="14.44140625" style="6" customWidth="1"/>
    <col min="7946" max="8193" width="24.6640625" style="6"/>
    <col min="8194" max="8194" width="4" style="6" customWidth="1"/>
    <col min="8195" max="8195" width="38.6640625" style="6" customWidth="1"/>
    <col min="8196" max="8196" width="17.44140625" style="6" customWidth="1"/>
    <col min="8197" max="8198" width="11.44140625" style="6" customWidth="1"/>
    <col min="8199" max="8199" width="13.44140625" style="6" customWidth="1"/>
    <col min="8200" max="8201" width="14.44140625" style="6" customWidth="1"/>
    <col min="8202" max="8449" width="24.6640625" style="6"/>
    <col min="8450" max="8450" width="4" style="6" customWidth="1"/>
    <col min="8451" max="8451" width="38.6640625" style="6" customWidth="1"/>
    <col min="8452" max="8452" width="17.44140625" style="6" customWidth="1"/>
    <col min="8453" max="8454" width="11.44140625" style="6" customWidth="1"/>
    <col min="8455" max="8455" width="13.44140625" style="6" customWidth="1"/>
    <col min="8456" max="8457" width="14.44140625" style="6" customWidth="1"/>
    <col min="8458" max="8705" width="24.6640625" style="6"/>
    <col min="8706" max="8706" width="4" style="6" customWidth="1"/>
    <col min="8707" max="8707" width="38.6640625" style="6" customWidth="1"/>
    <col min="8708" max="8708" width="17.44140625" style="6" customWidth="1"/>
    <col min="8709" max="8710" width="11.44140625" style="6" customWidth="1"/>
    <col min="8711" max="8711" width="13.44140625" style="6" customWidth="1"/>
    <col min="8712" max="8713" width="14.44140625" style="6" customWidth="1"/>
    <col min="8714" max="8961" width="24.6640625" style="6"/>
    <col min="8962" max="8962" width="4" style="6" customWidth="1"/>
    <col min="8963" max="8963" width="38.6640625" style="6" customWidth="1"/>
    <col min="8964" max="8964" width="17.44140625" style="6" customWidth="1"/>
    <col min="8965" max="8966" width="11.44140625" style="6" customWidth="1"/>
    <col min="8967" max="8967" width="13.44140625" style="6" customWidth="1"/>
    <col min="8968" max="8969" width="14.44140625" style="6" customWidth="1"/>
    <col min="8970" max="9217" width="24.6640625" style="6"/>
    <col min="9218" max="9218" width="4" style="6" customWidth="1"/>
    <col min="9219" max="9219" width="38.6640625" style="6" customWidth="1"/>
    <col min="9220" max="9220" width="17.44140625" style="6" customWidth="1"/>
    <col min="9221" max="9222" width="11.44140625" style="6" customWidth="1"/>
    <col min="9223" max="9223" width="13.44140625" style="6" customWidth="1"/>
    <col min="9224" max="9225" width="14.44140625" style="6" customWidth="1"/>
    <col min="9226" max="9473" width="24.6640625" style="6"/>
    <col min="9474" max="9474" width="4" style="6" customWidth="1"/>
    <col min="9475" max="9475" width="38.6640625" style="6" customWidth="1"/>
    <col min="9476" max="9476" width="17.44140625" style="6" customWidth="1"/>
    <col min="9477" max="9478" width="11.44140625" style="6" customWidth="1"/>
    <col min="9479" max="9479" width="13.44140625" style="6" customWidth="1"/>
    <col min="9480" max="9481" width="14.44140625" style="6" customWidth="1"/>
    <col min="9482" max="9729" width="24.6640625" style="6"/>
    <col min="9730" max="9730" width="4" style="6" customWidth="1"/>
    <col min="9731" max="9731" width="38.6640625" style="6" customWidth="1"/>
    <col min="9732" max="9732" width="17.44140625" style="6" customWidth="1"/>
    <col min="9733" max="9734" width="11.44140625" style="6" customWidth="1"/>
    <col min="9735" max="9735" width="13.44140625" style="6" customWidth="1"/>
    <col min="9736" max="9737" width="14.44140625" style="6" customWidth="1"/>
    <col min="9738" max="9985" width="24.6640625" style="6"/>
    <col min="9986" max="9986" width="4" style="6" customWidth="1"/>
    <col min="9987" max="9987" width="38.6640625" style="6" customWidth="1"/>
    <col min="9988" max="9988" width="17.44140625" style="6" customWidth="1"/>
    <col min="9989" max="9990" width="11.44140625" style="6" customWidth="1"/>
    <col min="9991" max="9991" width="13.44140625" style="6" customWidth="1"/>
    <col min="9992" max="9993" width="14.44140625" style="6" customWidth="1"/>
    <col min="9994" max="10241" width="24.6640625" style="6"/>
    <col min="10242" max="10242" width="4" style="6" customWidth="1"/>
    <col min="10243" max="10243" width="38.6640625" style="6" customWidth="1"/>
    <col min="10244" max="10244" width="17.44140625" style="6" customWidth="1"/>
    <col min="10245" max="10246" width="11.44140625" style="6" customWidth="1"/>
    <col min="10247" max="10247" width="13.44140625" style="6" customWidth="1"/>
    <col min="10248" max="10249" width="14.44140625" style="6" customWidth="1"/>
    <col min="10250" max="10497" width="24.6640625" style="6"/>
    <col min="10498" max="10498" width="4" style="6" customWidth="1"/>
    <col min="10499" max="10499" width="38.6640625" style="6" customWidth="1"/>
    <col min="10500" max="10500" width="17.44140625" style="6" customWidth="1"/>
    <col min="10501" max="10502" width="11.44140625" style="6" customWidth="1"/>
    <col min="10503" max="10503" width="13.44140625" style="6" customWidth="1"/>
    <col min="10504" max="10505" width="14.44140625" style="6" customWidth="1"/>
    <col min="10506" max="10753" width="24.6640625" style="6"/>
    <col min="10754" max="10754" width="4" style="6" customWidth="1"/>
    <col min="10755" max="10755" width="38.6640625" style="6" customWidth="1"/>
    <col min="10756" max="10756" width="17.44140625" style="6" customWidth="1"/>
    <col min="10757" max="10758" width="11.44140625" style="6" customWidth="1"/>
    <col min="10759" max="10759" width="13.44140625" style="6" customWidth="1"/>
    <col min="10760" max="10761" width="14.44140625" style="6" customWidth="1"/>
    <col min="10762" max="11009" width="24.6640625" style="6"/>
    <col min="11010" max="11010" width="4" style="6" customWidth="1"/>
    <col min="11011" max="11011" width="38.6640625" style="6" customWidth="1"/>
    <col min="11012" max="11012" width="17.44140625" style="6" customWidth="1"/>
    <col min="11013" max="11014" width="11.44140625" style="6" customWidth="1"/>
    <col min="11015" max="11015" width="13.44140625" style="6" customWidth="1"/>
    <col min="11016" max="11017" width="14.44140625" style="6" customWidth="1"/>
    <col min="11018" max="11265" width="24.6640625" style="6"/>
    <col min="11266" max="11266" width="4" style="6" customWidth="1"/>
    <col min="11267" max="11267" width="38.6640625" style="6" customWidth="1"/>
    <col min="11268" max="11268" width="17.44140625" style="6" customWidth="1"/>
    <col min="11269" max="11270" width="11.44140625" style="6" customWidth="1"/>
    <col min="11271" max="11271" width="13.44140625" style="6" customWidth="1"/>
    <col min="11272" max="11273" width="14.44140625" style="6" customWidth="1"/>
    <col min="11274" max="11521" width="24.6640625" style="6"/>
    <col min="11522" max="11522" width="4" style="6" customWidth="1"/>
    <col min="11523" max="11523" width="38.6640625" style="6" customWidth="1"/>
    <col min="11524" max="11524" width="17.44140625" style="6" customWidth="1"/>
    <col min="11525" max="11526" width="11.44140625" style="6" customWidth="1"/>
    <col min="11527" max="11527" width="13.44140625" style="6" customWidth="1"/>
    <col min="11528" max="11529" width="14.44140625" style="6" customWidth="1"/>
    <col min="11530" max="11777" width="24.6640625" style="6"/>
    <col min="11778" max="11778" width="4" style="6" customWidth="1"/>
    <col min="11779" max="11779" width="38.6640625" style="6" customWidth="1"/>
    <col min="11780" max="11780" width="17.44140625" style="6" customWidth="1"/>
    <col min="11781" max="11782" width="11.44140625" style="6" customWidth="1"/>
    <col min="11783" max="11783" width="13.44140625" style="6" customWidth="1"/>
    <col min="11784" max="11785" width="14.44140625" style="6" customWidth="1"/>
    <col min="11786" max="12033" width="24.6640625" style="6"/>
    <col min="12034" max="12034" width="4" style="6" customWidth="1"/>
    <col min="12035" max="12035" width="38.6640625" style="6" customWidth="1"/>
    <col min="12036" max="12036" width="17.44140625" style="6" customWidth="1"/>
    <col min="12037" max="12038" width="11.44140625" style="6" customWidth="1"/>
    <col min="12039" max="12039" width="13.44140625" style="6" customWidth="1"/>
    <col min="12040" max="12041" width="14.44140625" style="6" customWidth="1"/>
    <col min="12042" max="12289" width="24.6640625" style="6"/>
    <col min="12290" max="12290" width="4" style="6" customWidth="1"/>
    <col min="12291" max="12291" width="38.6640625" style="6" customWidth="1"/>
    <col min="12292" max="12292" width="17.44140625" style="6" customWidth="1"/>
    <col min="12293" max="12294" width="11.44140625" style="6" customWidth="1"/>
    <col min="12295" max="12295" width="13.44140625" style="6" customWidth="1"/>
    <col min="12296" max="12297" width="14.44140625" style="6" customWidth="1"/>
    <col min="12298" max="12545" width="24.6640625" style="6"/>
    <col min="12546" max="12546" width="4" style="6" customWidth="1"/>
    <col min="12547" max="12547" width="38.6640625" style="6" customWidth="1"/>
    <col min="12548" max="12548" width="17.44140625" style="6" customWidth="1"/>
    <col min="12549" max="12550" width="11.44140625" style="6" customWidth="1"/>
    <col min="12551" max="12551" width="13.44140625" style="6" customWidth="1"/>
    <col min="12552" max="12553" width="14.44140625" style="6" customWidth="1"/>
    <col min="12554" max="12801" width="24.6640625" style="6"/>
    <col min="12802" max="12802" width="4" style="6" customWidth="1"/>
    <col min="12803" max="12803" width="38.6640625" style="6" customWidth="1"/>
    <col min="12804" max="12804" width="17.44140625" style="6" customWidth="1"/>
    <col min="12805" max="12806" width="11.44140625" style="6" customWidth="1"/>
    <col min="12807" max="12807" width="13.44140625" style="6" customWidth="1"/>
    <col min="12808" max="12809" width="14.44140625" style="6" customWidth="1"/>
    <col min="12810" max="13057" width="24.6640625" style="6"/>
    <col min="13058" max="13058" width="4" style="6" customWidth="1"/>
    <col min="13059" max="13059" width="38.6640625" style="6" customWidth="1"/>
    <col min="13060" max="13060" width="17.44140625" style="6" customWidth="1"/>
    <col min="13061" max="13062" width="11.44140625" style="6" customWidth="1"/>
    <col min="13063" max="13063" width="13.44140625" style="6" customWidth="1"/>
    <col min="13064" max="13065" width="14.44140625" style="6" customWidth="1"/>
    <col min="13066" max="13313" width="24.6640625" style="6"/>
    <col min="13314" max="13314" width="4" style="6" customWidth="1"/>
    <col min="13315" max="13315" width="38.6640625" style="6" customWidth="1"/>
    <col min="13316" max="13316" width="17.44140625" style="6" customWidth="1"/>
    <col min="13317" max="13318" width="11.44140625" style="6" customWidth="1"/>
    <col min="13319" max="13319" width="13.44140625" style="6" customWidth="1"/>
    <col min="13320" max="13321" width="14.44140625" style="6" customWidth="1"/>
    <col min="13322" max="13569" width="24.6640625" style="6"/>
    <col min="13570" max="13570" width="4" style="6" customWidth="1"/>
    <col min="13571" max="13571" width="38.6640625" style="6" customWidth="1"/>
    <col min="13572" max="13572" width="17.44140625" style="6" customWidth="1"/>
    <col min="13573" max="13574" width="11.44140625" style="6" customWidth="1"/>
    <col min="13575" max="13575" width="13.44140625" style="6" customWidth="1"/>
    <col min="13576" max="13577" width="14.44140625" style="6" customWidth="1"/>
    <col min="13578" max="13825" width="24.6640625" style="6"/>
    <col min="13826" max="13826" width="4" style="6" customWidth="1"/>
    <col min="13827" max="13827" width="38.6640625" style="6" customWidth="1"/>
    <col min="13828" max="13828" width="17.44140625" style="6" customWidth="1"/>
    <col min="13829" max="13830" width="11.44140625" style="6" customWidth="1"/>
    <col min="13831" max="13831" width="13.44140625" style="6" customWidth="1"/>
    <col min="13832" max="13833" width="14.44140625" style="6" customWidth="1"/>
    <col min="13834" max="14081" width="24.6640625" style="6"/>
    <col min="14082" max="14082" width="4" style="6" customWidth="1"/>
    <col min="14083" max="14083" width="38.6640625" style="6" customWidth="1"/>
    <col min="14084" max="14084" width="17.44140625" style="6" customWidth="1"/>
    <col min="14085" max="14086" width="11.44140625" style="6" customWidth="1"/>
    <col min="14087" max="14087" width="13.44140625" style="6" customWidth="1"/>
    <col min="14088" max="14089" width="14.44140625" style="6" customWidth="1"/>
    <col min="14090" max="14337" width="24.6640625" style="6"/>
    <col min="14338" max="14338" width="4" style="6" customWidth="1"/>
    <col min="14339" max="14339" width="38.6640625" style="6" customWidth="1"/>
    <col min="14340" max="14340" width="17.44140625" style="6" customWidth="1"/>
    <col min="14341" max="14342" width="11.44140625" style="6" customWidth="1"/>
    <col min="14343" max="14343" width="13.44140625" style="6" customWidth="1"/>
    <col min="14344" max="14345" width="14.44140625" style="6" customWidth="1"/>
    <col min="14346" max="14593" width="24.6640625" style="6"/>
    <col min="14594" max="14594" width="4" style="6" customWidth="1"/>
    <col min="14595" max="14595" width="38.6640625" style="6" customWidth="1"/>
    <col min="14596" max="14596" width="17.44140625" style="6" customWidth="1"/>
    <col min="14597" max="14598" width="11.44140625" style="6" customWidth="1"/>
    <col min="14599" max="14599" width="13.44140625" style="6" customWidth="1"/>
    <col min="14600" max="14601" width="14.44140625" style="6" customWidth="1"/>
    <col min="14602" max="14849" width="24.6640625" style="6"/>
    <col min="14850" max="14850" width="4" style="6" customWidth="1"/>
    <col min="14851" max="14851" width="38.6640625" style="6" customWidth="1"/>
    <col min="14852" max="14852" width="17.44140625" style="6" customWidth="1"/>
    <col min="14853" max="14854" width="11.44140625" style="6" customWidth="1"/>
    <col min="14855" max="14855" width="13.44140625" style="6" customWidth="1"/>
    <col min="14856" max="14857" width="14.44140625" style="6" customWidth="1"/>
    <col min="14858" max="15105" width="24.6640625" style="6"/>
    <col min="15106" max="15106" width="4" style="6" customWidth="1"/>
    <col min="15107" max="15107" width="38.6640625" style="6" customWidth="1"/>
    <col min="15108" max="15108" width="17.44140625" style="6" customWidth="1"/>
    <col min="15109" max="15110" width="11.44140625" style="6" customWidth="1"/>
    <col min="15111" max="15111" width="13.44140625" style="6" customWidth="1"/>
    <col min="15112" max="15113" width="14.44140625" style="6" customWidth="1"/>
    <col min="15114" max="15361" width="24.6640625" style="6"/>
    <col min="15362" max="15362" width="4" style="6" customWidth="1"/>
    <col min="15363" max="15363" width="38.6640625" style="6" customWidth="1"/>
    <col min="15364" max="15364" width="17.44140625" style="6" customWidth="1"/>
    <col min="15365" max="15366" width="11.44140625" style="6" customWidth="1"/>
    <col min="15367" max="15367" width="13.44140625" style="6" customWidth="1"/>
    <col min="15368" max="15369" width="14.44140625" style="6" customWidth="1"/>
    <col min="15370" max="15617" width="24.6640625" style="6"/>
    <col min="15618" max="15618" width="4" style="6" customWidth="1"/>
    <col min="15619" max="15619" width="38.6640625" style="6" customWidth="1"/>
    <col min="15620" max="15620" width="17.44140625" style="6" customWidth="1"/>
    <col min="15621" max="15622" width="11.44140625" style="6" customWidth="1"/>
    <col min="15623" max="15623" width="13.44140625" style="6" customWidth="1"/>
    <col min="15624" max="15625" width="14.44140625" style="6" customWidth="1"/>
    <col min="15626" max="15873" width="24.6640625" style="6"/>
    <col min="15874" max="15874" width="4" style="6" customWidth="1"/>
    <col min="15875" max="15875" width="38.6640625" style="6" customWidth="1"/>
    <col min="15876" max="15876" width="17.44140625" style="6" customWidth="1"/>
    <col min="15877" max="15878" width="11.44140625" style="6" customWidth="1"/>
    <col min="15879" max="15879" width="13.44140625" style="6" customWidth="1"/>
    <col min="15880" max="15881" width="14.44140625" style="6" customWidth="1"/>
    <col min="15882" max="16129" width="24.6640625" style="6"/>
    <col min="16130" max="16130" width="4" style="6" customWidth="1"/>
    <col min="16131" max="16131" width="38.6640625" style="6" customWidth="1"/>
    <col min="16132" max="16132" width="17.44140625" style="6" customWidth="1"/>
    <col min="16133" max="16134" width="11.44140625" style="6" customWidth="1"/>
    <col min="16135" max="16135" width="13.44140625" style="6" customWidth="1"/>
    <col min="16136" max="16137" width="14.44140625" style="6" customWidth="1"/>
    <col min="16138" max="16384" width="24.6640625" style="6"/>
  </cols>
  <sheetData>
    <row r="2" spans="1:12" ht="17.399999999999999">
      <c r="A2" s="140" t="s">
        <v>110</v>
      </c>
      <c r="B2" s="140"/>
      <c r="C2" s="140"/>
      <c r="D2" s="140"/>
      <c r="E2" s="140"/>
      <c r="F2" s="140"/>
      <c r="G2" s="140"/>
      <c r="H2" s="140"/>
      <c r="I2" s="140"/>
    </row>
    <row r="3" spans="1:12">
      <c r="A3" s="7"/>
      <c r="B3" s="3" t="str">
        <f>'CT1'!A3</f>
        <v xml:space="preserve">  "ОРХОН ХӨГЖИЛ" ХК</v>
      </c>
      <c r="D3" s="3"/>
      <c r="E3" s="3"/>
      <c r="F3" s="3"/>
      <c r="H3" s="141" t="str">
        <f>'CT2'!C3</f>
        <v>2025 оны 12-р сарын 31-ний өдөр</v>
      </c>
      <c r="I3" s="141"/>
    </row>
    <row r="4" spans="1:12">
      <c r="B4" s="7"/>
      <c r="C4" s="81"/>
    </row>
    <row r="5" spans="1:12" ht="18" customHeight="1">
      <c r="A5" s="4"/>
      <c r="B5" s="4"/>
      <c r="C5" s="79"/>
      <c r="D5" s="82"/>
      <c r="E5" s="82"/>
      <c r="F5" s="82"/>
      <c r="G5" s="82"/>
      <c r="H5" s="82"/>
      <c r="I5" s="83" t="s">
        <v>7</v>
      </c>
    </row>
    <row r="6" spans="1:12" s="9" customFormat="1" ht="57.6" customHeight="1">
      <c r="A6" s="12"/>
      <c r="B6" s="12" t="s">
        <v>111</v>
      </c>
      <c r="C6" s="76" t="s">
        <v>211</v>
      </c>
      <c r="D6" s="13" t="s">
        <v>6</v>
      </c>
      <c r="E6" s="13" t="s">
        <v>99</v>
      </c>
      <c r="F6" s="13" t="s">
        <v>212</v>
      </c>
      <c r="G6" s="13" t="s">
        <v>103</v>
      </c>
      <c r="H6" s="13" t="s">
        <v>210</v>
      </c>
      <c r="I6" s="14" t="s">
        <v>205</v>
      </c>
      <c r="J6" s="8"/>
      <c r="K6" s="8"/>
      <c r="L6" s="8"/>
    </row>
    <row r="7" spans="1:12" s="3" customFormat="1" ht="17.25" customHeight="1">
      <c r="A7" s="67">
        <v>1</v>
      </c>
      <c r="B7" s="68" t="s">
        <v>224</v>
      </c>
      <c r="C7" s="78">
        <v>104518930</v>
      </c>
      <c r="D7" s="69">
        <v>0</v>
      </c>
      <c r="E7" s="70">
        <v>0</v>
      </c>
      <c r="F7" s="70">
        <v>0</v>
      </c>
      <c r="G7" s="70">
        <v>174478868</v>
      </c>
      <c r="H7" s="69">
        <v>721995363.60000002</v>
      </c>
      <c r="I7" s="70">
        <v>6739519584.2600002</v>
      </c>
      <c r="J7" s="71"/>
      <c r="K7" s="71"/>
      <c r="L7" s="71"/>
    </row>
    <row r="8" spans="1:12" s="1" customFormat="1" ht="17.25" customHeight="1">
      <c r="A8" s="12">
        <v>2</v>
      </c>
      <c r="B8" s="72" t="s">
        <v>113</v>
      </c>
      <c r="C8" s="78"/>
      <c r="D8" s="73"/>
      <c r="E8" s="73"/>
      <c r="F8" s="73"/>
      <c r="G8" s="73"/>
      <c r="H8" s="73"/>
      <c r="I8" s="70">
        <f t="shared" ref="I8:I23" si="0">SUM(D8:H8)</f>
        <v>0</v>
      </c>
      <c r="J8" s="74"/>
      <c r="K8" s="74"/>
      <c r="L8" s="74"/>
    </row>
    <row r="9" spans="1:12" s="3" customFormat="1">
      <c r="A9" s="67">
        <v>3</v>
      </c>
      <c r="B9" s="75" t="s">
        <v>114</v>
      </c>
      <c r="C9" s="78">
        <f t="shared" ref="C9:H9" si="1">SUM(C7:C8)</f>
        <v>104518930</v>
      </c>
      <c r="D9" s="70">
        <f t="shared" si="1"/>
        <v>0</v>
      </c>
      <c r="E9" s="70">
        <f t="shared" si="1"/>
        <v>0</v>
      </c>
      <c r="F9" s="70">
        <f t="shared" si="1"/>
        <v>0</v>
      </c>
      <c r="G9" s="70">
        <f t="shared" si="1"/>
        <v>174478868</v>
      </c>
      <c r="H9" s="70">
        <f t="shared" si="1"/>
        <v>721995363.60000002</v>
      </c>
      <c r="I9" s="70">
        <f>SUM(C9:H9)</f>
        <v>1000993161.6</v>
      </c>
      <c r="J9" s="71"/>
      <c r="K9" s="71"/>
      <c r="L9" s="71"/>
    </row>
    <row r="10" spans="1:12" s="1" customFormat="1">
      <c r="A10" s="12">
        <v>4</v>
      </c>
      <c r="B10" s="72" t="s">
        <v>203</v>
      </c>
      <c r="C10" s="78"/>
      <c r="D10" s="73"/>
      <c r="E10" s="73"/>
      <c r="F10" s="73"/>
      <c r="G10" s="73"/>
      <c r="H10" s="73"/>
      <c r="I10" s="70">
        <f t="shared" si="0"/>
        <v>0</v>
      </c>
      <c r="J10" s="74"/>
      <c r="K10" s="74"/>
      <c r="L10" s="74"/>
    </row>
    <row r="11" spans="1:12" s="1" customFormat="1" ht="27.6">
      <c r="A11" s="12">
        <v>5</v>
      </c>
      <c r="B11" s="72" t="s">
        <v>115</v>
      </c>
      <c r="C11" s="78"/>
      <c r="D11" s="73"/>
      <c r="E11" s="73"/>
      <c r="F11" s="73"/>
      <c r="G11" s="73"/>
      <c r="H11" s="73"/>
      <c r="I11" s="70">
        <f t="shared" si="0"/>
        <v>0</v>
      </c>
      <c r="J11" s="74"/>
      <c r="K11" s="74"/>
      <c r="L11" s="74"/>
    </row>
    <row r="12" spans="1:12" s="1" customFormat="1">
      <c r="A12" s="12">
        <v>6</v>
      </c>
      <c r="B12" s="72" t="s">
        <v>112</v>
      </c>
      <c r="C12" s="78"/>
      <c r="D12" s="73"/>
      <c r="E12" s="73"/>
      <c r="F12" s="73"/>
      <c r="G12" s="73"/>
      <c r="H12" s="73"/>
      <c r="I12" s="70">
        <f t="shared" si="0"/>
        <v>0</v>
      </c>
      <c r="J12" s="74"/>
      <c r="K12" s="74"/>
      <c r="L12" s="74"/>
    </row>
    <row r="13" spans="1:12" s="1" customFormat="1" ht="27.6">
      <c r="A13" s="12">
        <v>7</v>
      </c>
      <c r="B13" s="72" t="s">
        <v>116</v>
      </c>
      <c r="C13" s="78"/>
      <c r="D13" s="73"/>
      <c r="E13" s="73"/>
      <c r="F13" s="73"/>
      <c r="G13" s="73"/>
      <c r="H13" s="73"/>
      <c r="I13" s="70">
        <f t="shared" si="0"/>
        <v>0</v>
      </c>
      <c r="J13" s="74"/>
      <c r="K13" s="74"/>
      <c r="L13" s="74"/>
    </row>
    <row r="14" spans="1:12" s="1" customFormat="1">
      <c r="A14" s="12">
        <v>8</v>
      </c>
      <c r="B14" s="72" t="s">
        <v>117</v>
      </c>
      <c r="C14" s="78"/>
      <c r="D14" s="73"/>
      <c r="E14" s="73"/>
      <c r="F14" s="73"/>
      <c r="G14" s="73"/>
      <c r="H14" s="73">
        <v>73536665.319999993</v>
      </c>
      <c r="I14" s="70">
        <f t="shared" si="0"/>
        <v>73536665.319999993</v>
      </c>
      <c r="J14" s="74"/>
      <c r="K14" s="74"/>
      <c r="L14" s="74"/>
    </row>
    <row r="15" spans="1:12" s="1" customFormat="1">
      <c r="A15" s="12">
        <v>9</v>
      </c>
      <c r="B15" s="72" t="s">
        <v>118</v>
      </c>
      <c r="C15" s="78"/>
      <c r="D15" s="73"/>
      <c r="E15" s="73"/>
      <c r="F15" s="73"/>
      <c r="G15" s="73"/>
      <c r="H15" s="73"/>
      <c r="I15" s="70">
        <f t="shared" si="0"/>
        <v>0</v>
      </c>
      <c r="J15" s="74"/>
      <c r="K15" s="74"/>
      <c r="L15" s="74"/>
    </row>
    <row r="16" spans="1:12" s="1" customFormat="1">
      <c r="A16" s="12">
        <v>10</v>
      </c>
      <c r="B16" s="72" t="s">
        <v>119</v>
      </c>
      <c r="C16" s="78"/>
      <c r="D16" s="73"/>
      <c r="E16" s="73"/>
      <c r="F16" s="73"/>
      <c r="G16" s="73"/>
      <c r="H16" s="73"/>
      <c r="I16" s="70">
        <f t="shared" si="0"/>
        <v>0</v>
      </c>
      <c r="J16" s="74"/>
      <c r="K16" s="74"/>
      <c r="L16" s="74"/>
    </row>
    <row r="17" spans="1:12" s="3" customFormat="1" ht="18" customHeight="1">
      <c r="A17" s="67">
        <v>11</v>
      </c>
      <c r="B17" s="68" t="s">
        <v>225</v>
      </c>
      <c r="C17" s="77">
        <f t="shared" ref="C17:H17" si="2">SUM(C9:C16)</f>
        <v>104518930</v>
      </c>
      <c r="D17" s="70">
        <f t="shared" si="2"/>
        <v>0</v>
      </c>
      <c r="E17" s="70">
        <f t="shared" si="2"/>
        <v>0</v>
      </c>
      <c r="F17" s="70">
        <f t="shared" si="2"/>
        <v>0</v>
      </c>
      <c r="G17" s="70">
        <f t="shared" si="2"/>
        <v>174478868</v>
      </c>
      <c r="H17" s="70">
        <f t="shared" si="2"/>
        <v>795532028.92000008</v>
      </c>
      <c r="I17" s="70">
        <f>SUM(C17:H17)</f>
        <v>1074529826.9200001</v>
      </c>
      <c r="J17" s="71"/>
      <c r="K17" s="71"/>
      <c r="L17" s="71"/>
    </row>
    <row r="18" spans="1:12">
      <c r="A18" s="12">
        <v>12</v>
      </c>
      <c r="B18" s="72" t="s">
        <v>113</v>
      </c>
      <c r="C18" s="78"/>
      <c r="D18" s="73"/>
      <c r="E18" s="73"/>
      <c r="F18" s="73"/>
      <c r="G18" s="73"/>
      <c r="H18" s="73">
        <v>-13583740.35</v>
      </c>
      <c r="I18" s="70">
        <f t="shared" si="0"/>
        <v>-13583740.35</v>
      </c>
    </row>
    <row r="19" spans="1:12" s="11" customFormat="1">
      <c r="A19" s="67">
        <v>13</v>
      </c>
      <c r="B19" s="75" t="s">
        <v>114</v>
      </c>
      <c r="C19" s="77">
        <f t="shared" ref="C19:H19" si="3">SUM(C17:C18)</f>
        <v>104518930</v>
      </c>
      <c r="D19" s="70">
        <f t="shared" si="3"/>
        <v>0</v>
      </c>
      <c r="E19" s="70">
        <f t="shared" si="3"/>
        <v>0</v>
      </c>
      <c r="F19" s="70">
        <f t="shared" si="3"/>
        <v>0</v>
      </c>
      <c r="G19" s="70">
        <f t="shared" si="3"/>
        <v>174478868</v>
      </c>
      <c r="H19" s="70">
        <f t="shared" si="3"/>
        <v>781948288.57000005</v>
      </c>
      <c r="I19" s="70">
        <f>SUM(C19:H19)</f>
        <v>1060946086.5700001</v>
      </c>
      <c r="J19" s="10"/>
      <c r="K19" s="10"/>
      <c r="L19" s="10"/>
    </row>
    <row r="20" spans="1:12">
      <c r="A20" s="12">
        <v>14</v>
      </c>
      <c r="B20" s="72" t="s">
        <v>113</v>
      </c>
      <c r="C20" s="78"/>
      <c r="D20" s="73"/>
      <c r="E20" s="73"/>
      <c r="F20" s="73"/>
      <c r="G20" s="73"/>
      <c r="H20" s="73"/>
      <c r="I20" s="70">
        <f t="shared" si="0"/>
        <v>0</v>
      </c>
    </row>
    <row r="21" spans="1:12" ht="27.6">
      <c r="A21" s="12">
        <v>15</v>
      </c>
      <c r="B21" s="72" t="s">
        <v>115</v>
      </c>
      <c r="C21" s="78"/>
      <c r="D21" s="73"/>
      <c r="E21" s="73"/>
      <c r="F21" s="73"/>
      <c r="G21" s="73"/>
      <c r="H21" s="73"/>
      <c r="I21" s="70">
        <f t="shared" si="0"/>
        <v>0</v>
      </c>
    </row>
    <row r="22" spans="1:12">
      <c r="A22" s="12">
        <v>16</v>
      </c>
      <c r="B22" s="72" t="s">
        <v>112</v>
      </c>
      <c r="C22" s="78"/>
      <c r="D22" s="73"/>
      <c r="E22" s="73"/>
      <c r="F22" s="73"/>
      <c r="G22" s="73"/>
      <c r="H22" s="73"/>
      <c r="I22" s="70">
        <f t="shared" si="0"/>
        <v>0</v>
      </c>
    </row>
    <row r="23" spans="1:12" ht="27.6">
      <c r="A23" s="12">
        <v>17</v>
      </c>
      <c r="B23" s="72" t="s">
        <v>116</v>
      </c>
      <c r="C23" s="78"/>
      <c r="D23" s="73"/>
      <c r="E23" s="73"/>
      <c r="F23" s="73"/>
      <c r="G23" s="73"/>
      <c r="H23" s="73"/>
      <c r="I23" s="70">
        <f t="shared" si="0"/>
        <v>0</v>
      </c>
    </row>
    <row r="24" spans="1:12">
      <c r="A24" s="12">
        <v>18</v>
      </c>
      <c r="B24" s="72" t="s">
        <v>117</v>
      </c>
      <c r="C24" s="78"/>
      <c r="D24" s="73"/>
      <c r="E24" s="73"/>
      <c r="F24" s="73"/>
      <c r="G24" s="73"/>
      <c r="H24" s="73">
        <f>'CT2'!C28</f>
        <v>342533886.12000012</v>
      </c>
      <c r="I24" s="70">
        <f>SUM(D24:H24)</f>
        <v>342533886.12000012</v>
      </c>
    </row>
    <row r="25" spans="1:12">
      <c r="A25" s="12">
        <v>19</v>
      </c>
      <c r="B25" s="72" t="s">
        <v>118</v>
      </c>
      <c r="C25" s="78"/>
      <c r="D25" s="73"/>
      <c r="E25" s="73"/>
      <c r="F25" s="73"/>
      <c r="G25" s="73"/>
      <c r="H25" s="73"/>
      <c r="I25" s="70">
        <f>SUM(D25:H25)</f>
        <v>0</v>
      </c>
    </row>
    <row r="26" spans="1:12">
      <c r="A26" s="12">
        <v>20</v>
      </c>
      <c r="B26" s="72" t="s">
        <v>119</v>
      </c>
      <c r="C26" s="78"/>
      <c r="D26" s="73"/>
      <c r="E26" s="73"/>
      <c r="F26" s="73"/>
      <c r="G26" s="73"/>
      <c r="H26" s="73"/>
      <c r="I26" s="70">
        <f>SUM(D26:H26)</f>
        <v>0</v>
      </c>
    </row>
    <row r="27" spans="1:12" s="11" customFormat="1">
      <c r="A27" s="67">
        <v>21</v>
      </c>
      <c r="B27" s="68" t="s">
        <v>226</v>
      </c>
      <c r="C27" s="77">
        <f t="shared" ref="C27:H27" si="4">SUM(C19:C26)</f>
        <v>104518930</v>
      </c>
      <c r="D27" s="70">
        <f t="shared" si="4"/>
        <v>0</v>
      </c>
      <c r="E27" s="70">
        <f t="shared" si="4"/>
        <v>0</v>
      </c>
      <c r="F27" s="70">
        <f t="shared" si="4"/>
        <v>0</v>
      </c>
      <c r="G27" s="70">
        <f t="shared" si="4"/>
        <v>174478868</v>
      </c>
      <c r="H27" s="70">
        <f t="shared" si="4"/>
        <v>1124482174.6900001</v>
      </c>
      <c r="I27" s="70">
        <f>SUM(C27:H27)</f>
        <v>1403479972.6900001</v>
      </c>
      <c r="J27" s="10"/>
      <c r="K27" s="10"/>
      <c r="L27" s="10"/>
    </row>
    <row r="28" spans="1:12" s="11" customFormat="1">
      <c r="A28" s="84"/>
      <c r="B28" s="85"/>
      <c r="C28" s="86"/>
      <c r="D28" s="87"/>
      <c r="E28" s="87"/>
      <c r="F28" s="87"/>
      <c r="G28" s="87"/>
      <c r="H28" s="87"/>
      <c r="I28" s="87"/>
      <c r="J28" s="10"/>
      <c r="K28" s="10"/>
      <c r="L28" s="10"/>
    </row>
    <row r="29" spans="1:12" s="4" customFormat="1">
      <c r="A29" s="139"/>
      <c r="B29" s="139"/>
      <c r="C29" s="139"/>
      <c r="D29" s="139"/>
      <c r="E29" s="139"/>
      <c r="F29" s="139"/>
      <c r="G29" s="139"/>
      <c r="H29" s="139"/>
      <c r="I29" s="139"/>
    </row>
    <row r="30" spans="1:12" s="1" customFormat="1">
      <c r="A30" s="4"/>
      <c r="B30" s="4"/>
      <c r="C30" s="79"/>
      <c r="D30" s="2"/>
      <c r="I30" s="128"/>
    </row>
    <row r="31" spans="1:12" s="1" customFormat="1">
      <c r="A31" s="139"/>
      <c r="B31" s="139"/>
      <c r="C31" s="139"/>
      <c r="D31" s="139"/>
      <c r="E31" s="139"/>
      <c r="F31" s="139"/>
      <c r="G31" s="139"/>
      <c r="H31" s="139"/>
      <c r="I31" s="139"/>
    </row>
    <row r="32" spans="1:12" s="1" customFormat="1">
      <c r="A32" s="4"/>
      <c r="B32" s="4"/>
      <c r="C32" s="79"/>
      <c r="D32" s="74"/>
      <c r="E32" s="74"/>
      <c r="F32" s="74"/>
      <c r="G32" s="74"/>
      <c r="H32" s="74"/>
      <c r="I32" s="74"/>
    </row>
  </sheetData>
  <mergeCells count="4">
    <mergeCell ref="A29:I29"/>
    <mergeCell ref="A31:I31"/>
    <mergeCell ref="A2:I2"/>
    <mergeCell ref="H3:I3"/>
  </mergeCells>
  <pageMargins left="0.5" right="0.25" top="0.75" bottom="0.2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0"/>
  <sheetViews>
    <sheetView topLeftCell="A34" zoomScaleNormal="100" zoomScalePageLayoutView="60" workbookViewId="0">
      <selection activeCell="D7" sqref="D7"/>
    </sheetView>
  </sheetViews>
  <sheetFormatPr defaultColWidth="31.6640625" defaultRowHeight="15"/>
  <cols>
    <col min="1" max="1" width="8.5546875" style="123" customWidth="1"/>
    <col min="2" max="2" width="60.109375" style="89" customWidth="1"/>
    <col min="3" max="3" width="28" style="91" customWidth="1"/>
    <col min="4" max="251" width="31.6640625" style="89"/>
    <col min="252" max="252" width="7.6640625" style="89" customWidth="1"/>
    <col min="253" max="253" width="60.109375" style="89" customWidth="1"/>
    <col min="254" max="254" width="18.44140625" style="89" customWidth="1"/>
    <col min="255" max="507" width="31.6640625" style="89"/>
    <col min="508" max="508" width="7.6640625" style="89" customWidth="1"/>
    <col min="509" max="509" width="60.109375" style="89" customWidth="1"/>
    <col min="510" max="510" width="18.44140625" style="89" customWidth="1"/>
    <col min="511" max="763" width="31.6640625" style="89"/>
    <col min="764" max="764" width="7.6640625" style="89" customWidth="1"/>
    <col min="765" max="765" width="60.109375" style="89" customWidth="1"/>
    <col min="766" max="766" width="18.44140625" style="89" customWidth="1"/>
    <col min="767" max="1019" width="31.6640625" style="89"/>
    <col min="1020" max="1020" width="7.6640625" style="89" customWidth="1"/>
    <col min="1021" max="1021" width="60.109375" style="89" customWidth="1"/>
    <col min="1022" max="1022" width="18.44140625" style="89" customWidth="1"/>
    <col min="1023" max="1275" width="31.6640625" style="89"/>
    <col min="1276" max="1276" width="7.6640625" style="89" customWidth="1"/>
    <col min="1277" max="1277" width="60.109375" style="89" customWidth="1"/>
    <col min="1278" max="1278" width="18.44140625" style="89" customWidth="1"/>
    <col min="1279" max="1531" width="31.6640625" style="89"/>
    <col min="1532" max="1532" width="7.6640625" style="89" customWidth="1"/>
    <col min="1533" max="1533" width="60.109375" style="89" customWidth="1"/>
    <col min="1534" max="1534" width="18.44140625" style="89" customWidth="1"/>
    <col min="1535" max="1787" width="31.6640625" style="89"/>
    <col min="1788" max="1788" width="7.6640625" style="89" customWidth="1"/>
    <col min="1789" max="1789" width="60.109375" style="89" customWidth="1"/>
    <col min="1790" max="1790" width="18.44140625" style="89" customWidth="1"/>
    <col min="1791" max="2043" width="31.6640625" style="89"/>
    <col min="2044" max="2044" width="7.6640625" style="89" customWidth="1"/>
    <col min="2045" max="2045" width="60.109375" style="89" customWidth="1"/>
    <col min="2046" max="2046" width="18.44140625" style="89" customWidth="1"/>
    <col min="2047" max="2299" width="31.6640625" style="89"/>
    <col min="2300" max="2300" width="7.6640625" style="89" customWidth="1"/>
    <col min="2301" max="2301" width="60.109375" style="89" customWidth="1"/>
    <col min="2302" max="2302" width="18.44140625" style="89" customWidth="1"/>
    <col min="2303" max="2555" width="31.6640625" style="89"/>
    <col min="2556" max="2556" width="7.6640625" style="89" customWidth="1"/>
    <col min="2557" max="2557" width="60.109375" style="89" customWidth="1"/>
    <col min="2558" max="2558" width="18.44140625" style="89" customWidth="1"/>
    <col min="2559" max="2811" width="31.6640625" style="89"/>
    <col min="2812" max="2812" width="7.6640625" style="89" customWidth="1"/>
    <col min="2813" max="2813" width="60.109375" style="89" customWidth="1"/>
    <col min="2814" max="2814" width="18.44140625" style="89" customWidth="1"/>
    <col min="2815" max="3067" width="31.6640625" style="89"/>
    <col min="3068" max="3068" width="7.6640625" style="89" customWidth="1"/>
    <col min="3069" max="3069" width="60.109375" style="89" customWidth="1"/>
    <col min="3070" max="3070" width="18.44140625" style="89" customWidth="1"/>
    <col min="3071" max="3323" width="31.6640625" style="89"/>
    <col min="3324" max="3324" width="7.6640625" style="89" customWidth="1"/>
    <col min="3325" max="3325" width="60.109375" style="89" customWidth="1"/>
    <col min="3326" max="3326" width="18.44140625" style="89" customWidth="1"/>
    <col min="3327" max="3579" width="31.6640625" style="89"/>
    <col min="3580" max="3580" width="7.6640625" style="89" customWidth="1"/>
    <col min="3581" max="3581" width="60.109375" style="89" customWidth="1"/>
    <col min="3582" max="3582" width="18.44140625" style="89" customWidth="1"/>
    <col min="3583" max="3835" width="31.6640625" style="89"/>
    <col min="3836" max="3836" width="7.6640625" style="89" customWidth="1"/>
    <col min="3837" max="3837" width="60.109375" style="89" customWidth="1"/>
    <col min="3838" max="3838" width="18.44140625" style="89" customWidth="1"/>
    <col min="3839" max="4091" width="31.6640625" style="89"/>
    <col min="4092" max="4092" width="7.6640625" style="89" customWidth="1"/>
    <col min="4093" max="4093" width="60.109375" style="89" customWidth="1"/>
    <col min="4094" max="4094" width="18.44140625" style="89" customWidth="1"/>
    <col min="4095" max="4347" width="31.6640625" style="89"/>
    <col min="4348" max="4348" width="7.6640625" style="89" customWidth="1"/>
    <col min="4349" max="4349" width="60.109375" style="89" customWidth="1"/>
    <col min="4350" max="4350" width="18.44140625" style="89" customWidth="1"/>
    <col min="4351" max="4603" width="31.6640625" style="89"/>
    <col min="4604" max="4604" width="7.6640625" style="89" customWidth="1"/>
    <col min="4605" max="4605" width="60.109375" style="89" customWidth="1"/>
    <col min="4606" max="4606" width="18.44140625" style="89" customWidth="1"/>
    <col min="4607" max="4859" width="31.6640625" style="89"/>
    <col min="4860" max="4860" width="7.6640625" style="89" customWidth="1"/>
    <col min="4861" max="4861" width="60.109375" style="89" customWidth="1"/>
    <col min="4862" max="4862" width="18.44140625" style="89" customWidth="1"/>
    <col min="4863" max="5115" width="31.6640625" style="89"/>
    <col min="5116" max="5116" width="7.6640625" style="89" customWidth="1"/>
    <col min="5117" max="5117" width="60.109375" style="89" customWidth="1"/>
    <col min="5118" max="5118" width="18.44140625" style="89" customWidth="1"/>
    <col min="5119" max="5371" width="31.6640625" style="89"/>
    <col min="5372" max="5372" width="7.6640625" style="89" customWidth="1"/>
    <col min="5373" max="5373" width="60.109375" style="89" customWidth="1"/>
    <col min="5374" max="5374" width="18.44140625" style="89" customWidth="1"/>
    <col min="5375" max="5627" width="31.6640625" style="89"/>
    <col min="5628" max="5628" width="7.6640625" style="89" customWidth="1"/>
    <col min="5629" max="5629" width="60.109375" style="89" customWidth="1"/>
    <col min="5630" max="5630" width="18.44140625" style="89" customWidth="1"/>
    <col min="5631" max="5883" width="31.6640625" style="89"/>
    <col min="5884" max="5884" width="7.6640625" style="89" customWidth="1"/>
    <col min="5885" max="5885" width="60.109375" style="89" customWidth="1"/>
    <col min="5886" max="5886" width="18.44140625" style="89" customWidth="1"/>
    <col min="5887" max="6139" width="31.6640625" style="89"/>
    <col min="6140" max="6140" width="7.6640625" style="89" customWidth="1"/>
    <col min="6141" max="6141" width="60.109375" style="89" customWidth="1"/>
    <col min="6142" max="6142" width="18.44140625" style="89" customWidth="1"/>
    <col min="6143" max="6395" width="31.6640625" style="89"/>
    <col min="6396" max="6396" width="7.6640625" style="89" customWidth="1"/>
    <col min="6397" max="6397" width="60.109375" style="89" customWidth="1"/>
    <col min="6398" max="6398" width="18.44140625" style="89" customWidth="1"/>
    <col min="6399" max="6651" width="31.6640625" style="89"/>
    <col min="6652" max="6652" width="7.6640625" style="89" customWidth="1"/>
    <col min="6653" max="6653" width="60.109375" style="89" customWidth="1"/>
    <col min="6654" max="6654" width="18.44140625" style="89" customWidth="1"/>
    <col min="6655" max="6907" width="31.6640625" style="89"/>
    <col min="6908" max="6908" width="7.6640625" style="89" customWidth="1"/>
    <col min="6909" max="6909" width="60.109375" style="89" customWidth="1"/>
    <col min="6910" max="6910" width="18.44140625" style="89" customWidth="1"/>
    <col min="6911" max="7163" width="31.6640625" style="89"/>
    <col min="7164" max="7164" width="7.6640625" style="89" customWidth="1"/>
    <col min="7165" max="7165" width="60.109375" style="89" customWidth="1"/>
    <col min="7166" max="7166" width="18.44140625" style="89" customWidth="1"/>
    <col min="7167" max="7419" width="31.6640625" style="89"/>
    <col min="7420" max="7420" width="7.6640625" style="89" customWidth="1"/>
    <col min="7421" max="7421" width="60.109375" style="89" customWidth="1"/>
    <col min="7422" max="7422" width="18.44140625" style="89" customWidth="1"/>
    <col min="7423" max="7675" width="31.6640625" style="89"/>
    <col min="7676" max="7676" width="7.6640625" style="89" customWidth="1"/>
    <col min="7677" max="7677" width="60.109375" style="89" customWidth="1"/>
    <col min="7678" max="7678" width="18.44140625" style="89" customWidth="1"/>
    <col min="7679" max="7931" width="31.6640625" style="89"/>
    <col min="7932" max="7932" width="7.6640625" style="89" customWidth="1"/>
    <col min="7933" max="7933" width="60.109375" style="89" customWidth="1"/>
    <col min="7934" max="7934" width="18.44140625" style="89" customWidth="1"/>
    <col min="7935" max="8187" width="31.6640625" style="89"/>
    <col min="8188" max="8188" width="7.6640625" style="89" customWidth="1"/>
    <col min="8189" max="8189" width="60.109375" style="89" customWidth="1"/>
    <col min="8190" max="8190" width="18.44140625" style="89" customWidth="1"/>
    <col min="8191" max="8443" width="31.6640625" style="89"/>
    <col min="8444" max="8444" width="7.6640625" style="89" customWidth="1"/>
    <col min="8445" max="8445" width="60.109375" style="89" customWidth="1"/>
    <col min="8446" max="8446" width="18.44140625" style="89" customWidth="1"/>
    <col min="8447" max="8699" width="31.6640625" style="89"/>
    <col min="8700" max="8700" width="7.6640625" style="89" customWidth="1"/>
    <col min="8701" max="8701" width="60.109375" style="89" customWidth="1"/>
    <col min="8702" max="8702" width="18.44140625" style="89" customWidth="1"/>
    <col min="8703" max="8955" width="31.6640625" style="89"/>
    <col min="8956" max="8956" width="7.6640625" style="89" customWidth="1"/>
    <col min="8957" max="8957" width="60.109375" style="89" customWidth="1"/>
    <col min="8958" max="8958" width="18.44140625" style="89" customWidth="1"/>
    <col min="8959" max="9211" width="31.6640625" style="89"/>
    <col min="9212" max="9212" width="7.6640625" style="89" customWidth="1"/>
    <col min="9213" max="9213" width="60.109375" style="89" customWidth="1"/>
    <col min="9214" max="9214" width="18.44140625" style="89" customWidth="1"/>
    <col min="9215" max="9467" width="31.6640625" style="89"/>
    <col min="9468" max="9468" width="7.6640625" style="89" customWidth="1"/>
    <col min="9469" max="9469" width="60.109375" style="89" customWidth="1"/>
    <col min="9470" max="9470" width="18.44140625" style="89" customWidth="1"/>
    <col min="9471" max="9723" width="31.6640625" style="89"/>
    <col min="9724" max="9724" width="7.6640625" style="89" customWidth="1"/>
    <col min="9725" max="9725" width="60.109375" style="89" customWidth="1"/>
    <col min="9726" max="9726" width="18.44140625" style="89" customWidth="1"/>
    <col min="9727" max="9979" width="31.6640625" style="89"/>
    <col min="9980" max="9980" width="7.6640625" style="89" customWidth="1"/>
    <col min="9981" max="9981" width="60.109375" style="89" customWidth="1"/>
    <col min="9982" max="9982" width="18.44140625" style="89" customWidth="1"/>
    <col min="9983" max="10235" width="31.6640625" style="89"/>
    <col min="10236" max="10236" width="7.6640625" style="89" customWidth="1"/>
    <col min="10237" max="10237" width="60.109375" style="89" customWidth="1"/>
    <col min="10238" max="10238" width="18.44140625" style="89" customWidth="1"/>
    <col min="10239" max="10491" width="31.6640625" style="89"/>
    <col min="10492" max="10492" width="7.6640625" style="89" customWidth="1"/>
    <col min="10493" max="10493" width="60.109375" style="89" customWidth="1"/>
    <col min="10494" max="10494" width="18.44140625" style="89" customWidth="1"/>
    <col min="10495" max="10747" width="31.6640625" style="89"/>
    <col min="10748" max="10748" width="7.6640625" style="89" customWidth="1"/>
    <col min="10749" max="10749" width="60.109375" style="89" customWidth="1"/>
    <col min="10750" max="10750" width="18.44140625" style="89" customWidth="1"/>
    <col min="10751" max="11003" width="31.6640625" style="89"/>
    <col min="11004" max="11004" width="7.6640625" style="89" customWidth="1"/>
    <col min="11005" max="11005" width="60.109375" style="89" customWidth="1"/>
    <col min="11006" max="11006" width="18.44140625" style="89" customWidth="1"/>
    <col min="11007" max="11259" width="31.6640625" style="89"/>
    <col min="11260" max="11260" width="7.6640625" style="89" customWidth="1"/>
    <col min="11261" max="11261" width="60.109375" style="89" customWidth="1"/>
    <col min="11262" max="11262" width="18.44140625" style="89" customWidth="1"/>
    <col min="11263" max="11515" width="31.6640625" style="89"/>
    <col min="11516" max="11516" width="7.6640625" style="89" customWidth="1"/>
    <col min="11517" max="11517" width="60.109375" style="89" customWidth="1"/>
    <col min="11518" max="11518" width="18.44140625" style="89" customWidth="1"/>
    <col min="11519" max="11771" width="31.6640625" style="89"/>
    <col min="11772" max="11772" width="7.6640625" style="89" customWidth="1"/>
    <col min="11773" max="11773" width="60.109375" style="89" customWidth="1"/>
    <col min="11774" max="11774" width="18.44140625" style="89" customWidth="1"/>
    <col min="11775" max="12027" width="31.6640625" style="89"/>
    <col min="12028" max="12028" width="7.6640625" style="89" customWidth="1"/>
    <col min="12029" max="12029" width="60.109375" style="89" customWidth="1"/>
    <col min="12030" max="12030" width="18.44140625" style="89" customWidth="1"/>
    <col min="12031" max="12283" width="31.6640625" style="89"/>
    <col min="12284" max="12284" width="7.6640625" style="89" customWidth="1"/>
    <col min="12285" max="12285" width="60.109375" style="89" customWidth="1"/>
    <col min="12286" max="12286" width="18.44140625" style="89" customWidth="1"/>
    <col min="12287" max="12539" width="31.6640625" style="89"/>
    <col min="12540" max="12540" width="7.6640625" style="89" customWidth="1"/>
    <col min="12541" max="12541" width="60.109375" style="89" customWidth="1"/>
    <col min="12542" max="12542" width="18.44140625" style="89" customWidth="1"/>
    <col min="12543" max="12795" width="31.6640625" style="89"/>
    <col min="12796" max="12796" width="7.6640625" style="89" customWidth="1"/>
    <col min="12797" max="12797" width="60.109375" style="89" customWidth="1"/>
    <col min="12798" max="12798" width="18.44140625" style="89" customWidth="1"/>
    <col min="12799" max="13051" width="31.6640625" style="89"/>
    <col min="13052" max="13052" width="7.6640625" style="89" customWidth="1"/>
    <col min="13053" max="13053" width="60.109375" style="89" customWidth="1"/>
    <col min="13054" max="13054" width="18.44140625" style="89" customWidth="1"/>
    <col min="13055" max="13307" width="31.6640625" style="89"/>
    <col min="13308" max="13308" width="7.6640625" style="89" customWidth="1"/>
    <col min="13309" max="13309" width="60.109375" style="89" customWidth="1"/>
    <col min="13310" max="13310" width="18.44140625" style="89" customWidth="1"/>
    <col min="13311" max="13563" width="31.6640625" style="89"/>
    <col min="13564" max="13564" width="7.6640625" style="89" customWidth="1"/>
    <col min="13565" max="13565" width="60.109375" style="89" customWidth="1"/>
    <col min="13566" max="13566" width="18.44140625" style="89" customWidth="1"/>
    <col min="13567" max="13819" width="31.6640625" style="89"/>
    <col min="13820" max="13820" width="7.6640625" style="89" customWidth="1"/>
    <col min="13821" max="13821" width="60.109375" style="89" customWidth="1"/>
    <col min="13822" max="13822" width="18.44140625" style="89" customWidth="1"/>
    <col min="13823" max="14075" width="31.6640625" style="89"/>
    <col min="14076" max="14076" width="7.6640625" style="89" customWidth="1"/>
    <col min="14077" max="14077" width="60.109375" style="89" customWidth="1"/>
    <col min="14078" max="14078" width="18.44140625" style="89" customWidth="1"/>
    <col min="14079" max="14331" width="31.6640625" style="89"/>
    <col min="14332" max="14332" width="7.6640625" style="89" customWidth="1"/>
    <col min="14333" max="14333" width="60.109375" style="89" customWidth="1"/>
    <col min="14334" max="14334" width="18.44140625" style="89" customWidth="1"/>
    <col min="14335" max="14587" width="31.6640625" style="89"/>
    <col min="14588" max="14588" width="7.6640625" style="89" customWidth="1"/>
    <col min="14589" max="14589" width="60.109375" style="89" customWidth="1"/>
    <col min="14590" max="14590" width="18.44140625" style="89" customWidth="1"/>
    <col min="14591" max="14843" width="31.6640625" style="89"/>
    <col min="14844" max="14844" width="7.6640625" style="89" customWidth="1"/>
    <col min="14845" max="14845" width="60.109375" style="89" customWidth="1"/>
    <col min="14846" max="14846" width="18.44140625" style="89" customWidth="1"/>
    <col min="14847" max="15099" width="31.6640625" style="89"/>
    <col min="15100" max="15100" width="7.6640625" style="89" customWidth="1"/>
    <col min="15101" max="15101" width="60.109375" style="89" customWidth="1"/>
    <col min="15102" max="15102" width="18.44140625" style="89" customWidth="1"/>
    <col min="15103" max="15355" width="31.6640625" style="89"/>
    <col min="15356" max="15356" width="7.6640625" style="89" customWidth="1"/>
    <col min="15357" max="15357" width="60.109375" style="89" customWidth="1"/>
    <col min="15358" max="15358" width="18.44140625" style="89" customWidth="1"/>
    <col min="15359" max="15611" width="31.6640625" style="89"/>
    <col min="15612" max="15612" width="7.6640625" style="89" customWidth="1"/>
    <col min="15613" max="15613" width="60.109375" style="89" customWidth="1"/>
    <col min="15614" max="15614" width="18.44140625" style="89" customWidth="1"/>
    <col min="15615" max="15867" width="31.6640625" style="89"/>
    <col min="15868" max="15868" width="7.6640625" style="89" customWidth="1"/>
    <col min="15869" max="15869" width="60.109375" style="89" customWidth="1"/>
    <col min="15870" max="15870" width="18.44140625" style="89" customWidth="1"/>
    <col min="15871" max="16123" width="31.6640625" style="89"/>
    <col min="16124" max="16124" width="7.6640625" style="89" customWidth="1"/>
    <col min="16125" max="16125" width="60.109375" style="89" customWidth="1"/>
    <col min="16126" max="16126" width="18.44140625" style="89" customWidth="1"/>
    <col min="16127" max="16384" width="31.6640625" style="89"/>
  </cols>
  <sheetData>
    <row r="1" spans="1:3">
      <c r="A1" s="142" t="s">
        <v>120</v>
      </c>
      <c r="B1" s="142"/>
      <c r="C1" s="142"/>
    </row>
    <row r="2" spans="1:3">
      <c r="A2" s="90"/>
    </row>
    <row r="3" spans="1:3">
      <c r="A3" s="92" t="str">
        <f>'CT1'!A3</f>
        <v xml:space="preserve">  "ОРХОН ХӨГЖИЛ" ХК</v>
      </c>
      <c r="B3" s="88"/>
      <c r="C3" s="93" t="str">
        <f>'CT2'!C3</f>
        <v>2025 оны 12-р сарын 31-ний өдөр</v>
      </c>
    </row>
    <row r="4" spans="1:3">
      <c r="A4" s="94"/>
      <c r="B4" s="95"/>
      <c r="C4" s="96" t="s">
        <v>7</v>
      </c>
    </row>
    <row r="5" spans="1:3" ht="45">
      <c r="A5" s="97" t="s">
        <v>8</v>
      </c>
      <c r="B5" s="98" t="s">
        <v>121</v>
      </c>
      <c r="C5" s="99" t="s">
        <v>143</v>
      </c>
    </row>
    <row r="6" spans="1:3" s="103" customFormat="1" ht="14.25" customHeight="1">
      <c r="A6" s="100">
        <v>1</v>
      </c>
      <c r="B6" s="101" t="s">
        <v>122</v>
      </c>
      <c r="C6" s="102"/>
    </row>
    <row r="7" spans="1:3" s="103" customFormat="1" ht="14.25" customHeight="1">
      <c r="A7" s="100">
        <v>1.1000000000000001</v>
      </c>
      <c r="B7" s="101" t="s">
        <v>144</v>
      </c>
      <c r="C7" s="104">
        <f>SUM(C8:C13)</f>
        <v>1134066921.02</v>
      </c>
    </row>
    <row r="8" spans="1:3" ht="14.25" customHeight="1">
      <c r="A8" s="105"/>
      <c r="B8" s="106" t="s">
        <v>145</v>
      </c>
      <c r="C8" s="107">
        <v>1133995231.4400001</v>
      </c>
    </row>
    <row r="9" spans="1:3" ht="14.25" customHeight="1">
      <c r="A9" s="105"/>
      <c r="B9" s="106" t="s">
        <v>146</v>
      </c>
      <c r="C9" s="108"/>
    </row>
    <row r="10" spans="1:3" ht="14.25" customHeight="1">
      <c r="A10" s="105"/>
      <c r="B10" s="106" t="s">
        <v>147</v>
      </c>
      <c r="C10" s="108"/>
    </row>
    <row r="11" spans="1:3" ht="14.25" customHeight="1">
      <c r="A11" s="105"/>
      <c r="B11" s="106" t="s">
        <v>148</v>
      </c>
      <c r="C11" s="108">
        <v>0</v>
      </c>
    </row>
    <row r="12" spans="1:3" ht="14.25" customHeight="1">
      <c r="A12" s="105"/>
      <c r="B12" s="106" t="s">
        <v>149</v>
      </c>
      <c r="C12" s="108"/>
    </row>
    <row r="13" spans="1:3" ht="14.25" customHeight="1">
      <c r="A13" s="105"/>
      <c r="B13" s="106" t="s">
        <v>150</v>
      </c>
      <c r="C13" s="108">
        <v>71689.58</v>
      </c>
    </row>
    <row r="14" spans="1:3" s="103" customFormat="1" ht="14.25" customHeight="1">
      <c r="A14" s="100">
        <v>1.2</v>
      </c>
      <c r="B14" s="101" t="s">
        <v>151</v>
      </c>
      <c r="C14" s="104">
        <f>SUM(C15:C23)</f>
        <v>580828616.55000007</v>
      </c>
    </row>
    <row r="15" spans="1:3" ht="14.25" customHeight="1">
      <c r="A15" s="105"/>
      <c r="B15" s="106" t="s">
        <v>152</v>
      </c>
      <c r="C15" s="107">
        <v>66878250.5</v>
      </c>
    </row>
    <row r="16" spans="1:3" ht="14.25" customHeight="1">
      <c r="A16" s="105"/>
      <c r="B16" s="106" t="s">
        <v>153</v>
      </c>
      <c r="C16" s="107">
        <v>9991000</v>
      </c>
    </row>
    <row r="17" spans="1:3" ht="14.25" customHeight="1">
      <c r="A17" s="105"/>
      <c r="B17" s="106" t="s">
        <v>206</v>
      </c>
      <c r="C17" s="107">
        <v>146927620</v>
      </c>
    </row>
    <row r="18" spans="1:3" ht="14.25" customHeight="1">
      <c r="A18" s="105"/>
      <c r="B18" s="106" t="s">
        <v>154</v>
      </c>
      <c r="C18" s="107">
        <v>4346617</v>
      </c>
    </row>
    <row r="19" spans="1:3" ht="14.25" customHeight="1">
      <c r="A19" s="105"/>
      <c r="B19" s="106" t="s">
        <v>155</v>
      </c>
      <c r="C19" s="107">
        <v>191336736</v>
      </c>
    </row>
    <row r="20" spans="1:3" ht="14.25" customHeight="1">
      <c r="A20" s="105"/>
      <c r="B20" s="106" t="s">
        <v>156</v>
      </c>
      <c r="C20" s="109">
        <v>120683562.23999999</v>
      </c>
    </row>
    <row r="21" spans="1:3" ht="14.25" customHeight="1">
      <c r="A21" s="105"/>
      <c r="B21" s="106" t="s">
        <v>157</v>
      </c>
      <c r="C21" s="110">
        <v>36300662.700000003</v>
      </c>
    </row>
    <row r="22" spans="1:3" ht="14.25" customHeight="1">
      <c r="A22" s="105"/>
      <c r="B22" s="106" t="s">
        <v>158</v>
      </c>
      <c r="C22" s="107">
        <v>0</v>
      </c>
    </row>
    <row r="23" spans="1:3" ht="14.25" customHeight="1">
      <c r="A23" s="105"/>
      <c r="B23" s="106" t="s">
        <v>159</v>
      </c>
      <c r="C23" s="107">
        <v>4364168.1100000003</v>
      </c>
    </row>
    <row r="24" spans="1:3" s="103" customFormat="1" ht="14.25" customHeight="1">
      <c r="A24" s="111" t="s">
        <v>160</v>
      </c>
      <c r="B24" s="112" t="s">
        <v>123</v>
      </c>
      <c r="C24" s="113">
        <f>C7-C14</f>
        <v>553238304.46999991</v>
      </c>
    </row>
    <row r="25" spans="1:3" s="103" customFormat="1" ht="14.25" customHeight="1">
      <c r="A25" s="100">
        <v>2</v>
      </c>
      <c r="B25" s="101" t="s">
        <v>124</v>
      </c>
      <c r="C25" s="102"/>
    </row>
    <row r="26" spans="1:3" s="103" customFormat="1" ht="14.25" customHeight="1">
      <c r="A26" s="100">
        <v>2.1</v>
      </c>
      <c r="B26" s="101" t="s">
        <v>144</v>
      </c>
      <c r="C26" s="102">
        <f>SUM(C27:C33)</f>
        <v>117312000</v>
      </c>
    </row>
    <row r="27" spans="1:3" s="103" customFormat="1" ht="14.25" customHeight="1">
      <c r="A27" s="100"/>
      <c r="B27" s="106" t="s">
        <v>161</v>
      </c>
      <c r="C27" s="108"/>
    </row>
    <row r="28" spans="1:3" s="103" customFormat="1" ht="14.25" customHeight="1">
      <c r="A28" s="100"/>
      <c r="B28" s="106" t="s">
        <v>138</v>
      </c>
      <c r="C28" s="102"/>
    </row>
    <row r="29" spans="1:3" s="103" customFormat="1" ht="14.25" customHeight="1">
      <c r="A29" s="100"/>
      <c r="B29" s="106" t="s">
        <v>162</v>
      </c>
      <c r="C29" s="102"/>
    </row>
    <row r="30" spans="1:3" ht="14.25" customHeight="1">
      <c r="A30" s="105"/>
      <c r="B30" s="106" t="s">
        <v>163</v>
      </c>
      <c r="C30" s="108"/>
    </row>
    <row r="31" spans="1:3" ht="14.25" customHeight="1">
      <c r="A31" s="105"/>
      <c r="B31" s="106" t="s">
        <v>164</v>
      </c>
      <c r="C31" s="110">
        <v>117312000</v>
      </c>
    </row>
    <row r="32" spans="1:3" ht="14.25" customHeight="1">
      <c r="A32" s="105"/>
      <c r="B32" s="106" t="s">
        <v>165</v>
      </c>
      <c r="C32" s="108"/>
    </row>
    <row r="33" spans="1:3" ht="14.25" customHeight="1">
      <c r="A33" s="105"/>
      <c r="B33" s="106" t="s">
        <v>166</v>
      </c>
      <c r="C33" s="108"/>
    </row>
    <row r="34" spans="1:3" s="103" customFormat="1" ht="14.25" customHeight="1">
      <c r="A34" s="100">
        <v>2.2000000000000002</v>
      </c>
      <c r="B34" s="101" t="s">
        <v>151</v>
      </c>
      <c r="C34" s="102">
        <f>SUM(C35:C39)</f>
        <v>146000000</v>
      </c>
    </row>
    <row r="35" spans="1:3" ht="14.25" customHeight="1">
      <c r="A35" s="105"/>
      <c r="B35" s="106" t="s">
        <v>167</v>
      </c>
      <c r="C35" s="108"/>
    </row>
    <row r="36" spans="1:3" ht="14.25" customHeight="1">
      <c r="A36" s="105"/>
      <c r="B36" s="106" t="s">
        <v>168</v>
      </c>
      <c r="C36" s="108"/>
    </row>
    <row r="37" spans="1:3" ht="14.25" customHeight="1">
      <c r="A37" s="105"/>
      <c r="B37" s="106" t="s">
        <v>169</v>
      </c>
      <c r="C37" s="108"/>
    </row>
    <row r="38" spans="1:3" ht="14.25" customHeight="1">
      <c r="A38" s="105"/>
      <c r="B38" s="106" t="s">
        <v>170</v>
      </c>
      <c r="C38" s="110"/>
    </row>
    <row r="39" spans="1:3" ht="14.25" customHeight="1">
      <c r="A39" s="105"/>
      <c r="B39" s="106" t="s">
        <v>171</v>
      </c>
      <c r="C39" s="108">
        <v>146000000</v>
      </c>
    </row>
    <row r="40" spans="1:3" s="103" customFormat="1" ht="14.25" customHeight="1">
      <c r="A40" s="111" t="s">
        <v>172</v>
      </c>
      <c r="B40" s="112" t="s">
        <v>125</v>
      </c>
      <c r="C40" s="114">
        <f>C26-C34</f>
        <v>-28688000</v>
      </c>
    </row>
    <row r="41" spans="1:3" s="103" customFormat="1" ht="14.25" customHeight="1">
      <c r="A41" s="100">
        <v>3</v>
      </c>
      <c r="B41" s="101" t="s">
        <v>126</v>
      </c>
      <c r="C41" s="102"/>
    </row>
    <row r="42" spans="1:3" s="103" customFormat="1" ht="14.25" customHeight="1">
      <c r="A42" s="100">
        <v>3.1</v>
      </c>
      <c r="B42" s="101" t="s">
        <v>144</v>
      </c>
      <c r="C42" s="102">
        <f>SUM(C43:C46)</f>
        <v>579116212.97000003</v>
      </c>
    </row>
    <row r="43" spans="1:3" ht="14.25" customHeight="1">
      <c r="A43" s="105"/>
      <c r="B43" s="106" t="s">
        <v>173</v>
      </c>
      <c r="C43" s="108">
        <v>579055000</v>
      </c>
    </row>
    <row r="44" spans="1:3" ht="14.25" customHeight="1">
      <c r="A44" s="105"/>
      <c r="B44" s="106" t="s">
        <v>174</v>
      </c>
      <c r="C44" s="108"/>
    </row>
    <row r="45" spans="1:3" ht="14.25" customHeight="1">
      <c r="A45" s="105"/>
      <c r="B45" s="106" t="s">
        <v>216</v>
      </c>
      <c r="C45" s="108"/>
    </row>
    <row r="46" spans="1:3" ht="14.25" customHeight="1">
      <c r="A46" s="105"/>
      <c r="B46" s="106" t="s">
        <v>213</v>
      </c>
      <c r="C46" s="108">
        <v>61212.97</v>
      </c>
    </row>
    <row r="47" spans="1:3" s="103" customFormat="1" ht="14.25" customHeight="1">
      <c r="A47" s="100">
        <v>3.2</v>
      </c>
      <c r="B47" s="101" t="s">
        <v>151</v>
      </c>
      <c r="C47" s="102">
        <f>C48+C49+C50+C52</f>
        <v>1104404381.51</v>
      </c>
    </row>
    <row r="48" spans="1:3" ht="14.25" customHeight="1">
      <c r="A48" s="105"/>
      <c r="B48" s="106" t="s">
        <v>175</v>
      </c>
      <c r="C48" s="108">
        <v>1104399643.7</v>
      </c>
    </row>
    <row r="49" spans="1:4" ht="14.25" customHeight="1">
      <c r="A49" s="105"/>
      <c r="B49" s="106" t="s">
        <v>176</v>
      </c>
      <c r="C49" s="108"/>
    </row>
    <row r="50" spans="1:4" ht="14.25" customHeight="1">
      <c r="A50" s="105"/>
      <c r="B50" s="106" t="s">
        <v>177</v>
      </c>
      <c r="C50" s="108"/>
    </row>
    <row r="51" spans="1:4" ht="14.25" customHeight="1">
      <c r="A51" s="105"/>
      <c r="B51" s="106" t="s">
        <v>217</v>
      </c>
      <c r="C51" s="108"/>
    </row>
    <row r="52" spans="1:4" ht="14.25" customHeight="1">
      <c r="A52" s="105"/>
      <c r="B52" s="106" t="s">
        <v>214</v>
      </c>
      <c r="C52" s="108">
        <v>4737.8100000000004</v>
      </c>
    </row>
    <row r="53" spans="1:4" s="103" customFormat="1" ht="14.25" customHeight="1">
      <c r="A53" s="111" t="s">
        <v>178</v>
      </c>
      <c r="B53" s="112" t="s">
        <v>127</v>
      </c>
      <c r="C53" s="114">
        <f>C42-C47</f>
        <v>-525288168.53999996</v>
      </c>
      <c r="D53" s="127"/>
    </row>
    <row r="54" spans="1:4" s="103" customFormat="1" ht="14.25" customHeight="1">
      <c r="A54" s="100">
        <v>4</v>
      </c>
      <c r="B54" s="112" t="s">
        <v>128</v>
      </c>
      <c r="C54" s="114">
        <f>C24+C40+C53</f>
        <v>-737864.07000005245</v>
      </c>
      <c r="D54" s="127"/>
    </row>
    <row r="55" spans="1:4" s="103" customFormat="1" ht="14.25" customHeight="1">
      <c r="A55" s="100">
        <v>5.0999999999999996</v>
      </c>
      <c r="B55" s="115" t="s">
        <v>129</v>
      </c>
      <c r="C55" s="102">
        <f>'CT1'!C11</f>
        <v>1846495.51</v>
      </c>
      <c r="D55" s="127"/>
    </row>
    <row r="56" spans="1:4" s="103" customFormat="1" ht="14.25" customHeight="1">
      <c r="A56" s="100">
        <v>5.2</v>
      </c>
      <c r="B56" s="116" t="s">
        <v>130</v>
      </c>
      <c r="C56" s="102">
        <f>'CT1'!D11</f>
        <v>1108631.44</v>
      </c>
      <c r="D56" s="127"/>
    </row>
    <row r="57" spans="1:4" s="103" customFormat="1" ht="8.4" customHeight="1">
      <c r="A57" s="117"/>
      <c r="B57" s="118"/>
      <c r="C57" s="119"/>
    </row>
    <row r="58" spans="1:4" s="120" customFormat="1" ht="27" customHeight="1">
      <c r="A58" s="143"/>
      <c r="B58" s="143"/>
      <c r="C58" s="143"/>
      <c r="D58" s="129"/>
    </row>
    <row r="59" spans="1:4" s="121" customFormat="1" ht="15" customHeight="1">
      <c r="A59" s="143"/>
      <c r="B59" s="143"/>
      <c r="C59" s="143"/>
    </row>
    <row r="60" spans="1:4" s="121" customFormat="1">
      <c r="A60" s="120"/>
      <c r="B60" s="120"/>
      <c r="C60" s="122"/>
    </row>
  </sheetData>
  <mergeCells count="3">
    <mergeCell ref="A1:C1"/>
    <mergeCell ref="A58:C58"/>
    <mergeCell ref="A59:C59"/>
  </mergeCells>
  <pageMargins left="0.7" right="0.7" top="0.28000000000000003" bottom="0.27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CT1</vt:lpstr>
      <vt:lpstr>CT2</vt:lpstr>
      <vt:lpstr>CT3</vt:lpstr>
      <vt:lpstr> CT4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2026-02-13T05:23:31Z</dcterms:modified>
</cp:coreProperties>
</file>