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35" activeTab="1"/>
  </bookViews>
  <sheets>
    <sheet name="Нүүр" sheetId="45" r:id="rId1"/>
    <sheet name="Нүүр-2" sheetId="59" r:id="rId2"/>
    <sheet name="Санхүү байдал" sheetId="23" r:id="rId3"/>
    <sheet name="Орлого" sheetId="42" r:id="rId4"/>
  </sheets>
  <calcPr calcId="144525" concurrentCalc="0"/>
</workbook>
</file>

<file path=xl/sharedStrings.xml><?xml version="1.0" encoding="utf-8"?>
<sst xmlns="http://schemas.openxmlformats.org/spreadsheetml/2006/main" count="228" uniqueCount="214">
  <si>
    <t xml:space="preserve">Сангийн Сайдын 2017  оны </t>
  </si>
  <si>
    <t>361-р тушаалаар батлав</t>
  </si>
  <si>
    <t xml:space="preserve">Регистрийн дугаар </t>
  </si>
  <si>
    <t>Б</t>
  </si>
  <si>
    <t xml:space="preserve"> </t>
  </si>
  <si>
    <t>УЛСЫН ИХ ДЭЛГҮҮР ХК</t>
  </si>
  <si>
    <t xml:space="preserve">   2026 ОНЫ  1 ДҮГЭЭР УЛИРЛЫН</t>
  </si>
  <si>
    <t xml:space="preserve">   САНХҮҮГИЙН ТАЙЛАН</t>
  </si>
  <si>
    <t xml:space="preserve">Хянаж хүлээн авсан байгууллагын нэр </t>
  </si>
  <si>
    <t xml:space="preserve"> Сар өдөр</t>
  </si>
  <si>
    <t xml:space="preserve">Гарын үсэг </t>
  </si>
  <si>
    <r>
      <rPr>
        <b/>
        <sz val="11"/>
        <rFont val="Times New Roman"/>
        <charset val="134"/>
      </rPr>
      <t>Улсын Их Дэлгүүр  ХК</t>
    </r>
    <r>
      <rPr>
        <sz val="11"/>
        <rFont val="Times New Roman"/>
        <charset val="134"/>
      </rPr>
      <t xml:space="preserve">  </t>
    </r>
    <r>
      <rPr>
        <b/>
        <sz val="11"/>
        <rFont val="Times New Roman"/>
        <charset val="134"/>
      </rPr>
      <t>-ийн</t>
    </r>
  </si>
  <si>
    <t>202     оны санхүүгийн тайлангийн</t>
  </si>
  <si>
    <t>бодит байдлын тухай мэдэгдэл</t>
  </si>
  <si>
    <t>202     оны      -р   сарын          өдөр</t>
  </si>
  <si>
    <t>Захирал   Х.Эрдэнэбаатар   , нягтлан бодогч   Д.Чимгээ    бид манай аж ахуйн нэгжийн 202   оны    -р сарын     ны өдрөөр тасалбар болгон гаргасан санхүүгийн тайланд тайлант хугацааны үйл ажиллагааны үр дүн, санхүүгийн байдлыг “Нягтлан бодох бүртгэлийн тухай” хуулийн 17.1 дэх заалтын дагуу үнэн зөв, бүрэн тусгасан болохыг баталж байна. Үүнд:</t>
  </si>
  <si>
    <t>1.            Бүх ажил гүйлгээ бодитоор гарсан бөгөөд холбогдох анхан шатны баримтыг үндэслэн нягтлан бодох бүртгэл, санхүүгийн тайланд үнэн зөв тусгасан</t>
  </si>
  <si>
    <t>2.            Санхүүгийн тайланд тусгагдсан бүх тооцоолол үнэн зөв хийгдсэн</t>
  </si>
  <si>
    <t>3.            Аж ахуйн нэгжийн үйл ажиллагааны эдийн засаг, санхүүгийн бүхий л үйл явцыг иж бүрэн хамарсан</t>
  </si>
  <si>
    <t>4.            Тайлант үеийн үр дүнд өмнөх оны ажил гүйлгээнээс шилжин тусгагдаагүй, мөн тайлант оны ажил гүйлгээнээс орхигдсон зүйл байхгүй</t>
  </si>
  <si>
    <t>5.            Бүх хөрөнгө, авлага, өр төлбөр, орлого, зардлыг холбогдох Санхүүгийн тайлагналын олон улсын стандартын дагуу үнэн зөв тусгасан</t>
  </si>
  <si>
    <t>6.            Энэ тайланд тусгагдсан бүхий л зүйл манай байгууллагын албан ёсны өмчлөлд байдаг бөгөөд орхигдсон зүйл үгүй болно.</t>
  </si>
  <si>
    <t xml:space="preserve">                              Захирал                                                             /Х.Эрдэнэбаатар/   </t>
  </si>
  <si>
    <t xml:space="preserve">   ________________  /..................................../</t>
  </si>
  <si>
    <t xml:space="preserve">                             Нягтлан бодогч                                                 /Д.Чимгээ /</t>
  </si>
  <si>
    <t>САНХҮҮ БАЙДЛЫН ТАЙЛАН</t>
  </si>
  <si>
    <t>2026 оны  3-р сарын 31</t>
  </si>
  <si>
    <t>Улсын их дэлгүүр ХК</t>
  </si>
  <si>
    <t>(Аж ахуйн нэгж байгууллагын нэр )</t>
  </si>
  <si>
    <t xml:space="preserve">             (төгрөгөөр)</t>
  </si>
  <si>
    <t>№</t>
  </si>
  <si>
    <t>Үзүүлэлт</t>
  </si>
  <si>
    <t>Эхний үлдэгдэл</t>
  </si>
  <si>
    <t>Эцсийн үлдэгдэл</t>
  </si>
  <si>
    <t>ХӨРӨНГӨ</t>
  </si>
  <si>
    <t>1.1.</t>
  </si>
  <si>
    <t>Эргэлтийн хөрөнгө</t>
  </si>
  <si>
    <t xml:space="preserve">  1.1.1</t>
  </si>
  <si>
    <t>Мөнгө, түүнтэй адилтгах хөрөнгө</t>
  </si>
  <si>
    <t xml:space="preserve">  1.1.2</t>
  </si>
  <si>
    <t>Дансны авлага</t>
  </si>
  <si>
    <t xml:space="preserve">  1.1.3</t>
  </si>
  <si>
    <t>Татвар, НДШ-ийн авлага</t>
  </si>
  <si>
    <t xml:space="preserve">  1.1.4</t>
  </si>
  <si>
    <t>Бусад авлага</t>
  </si>
  <si>
    <t xml:space="preserve">  1.1.5</t>
  </si>
  <si>
    <t>Бусад санхүүгийн хөрөнгө</t>
  </si>
  <si>
    <t xml:space="preserve">  1.1.6</t>
  </si>
  <si>
    <t>Бараа материал</t>
  </si>
  <si>
    <t xml:space="preserve">  1.1.7</t>
  </si>
  <si>
    <t>Урьдчилж төлсөн зардал</t>
  </si>
  <si>
    <t xml:space="preserve">  1.1.8</t>
  </si>
  <si>
    <t>Урьдчилж төлсөн тооцоо</t>
  </si>
  <si>
    <t xml:space="preserve">  1.1.9</t>
  </si>
  <si>
    <t>Борлуулах зорилгоор эзэмшиж буй эргэлтийн бус хөрөнгө (борлуулах бүлэг хөрөнгө)</t>
  </si>
  <si>
    <t xml:space="preserve">  1.1.10</t>
  </si>
  <si>
    <t/>
  </si>
  <si>
    <t xml:space="preserve">  1.1.11</t>
  </si>
  <si>
    <t>Эргэлтийн хөрөнгийн дүн</t>
  </si>
  <si>
    <t>1.2.</t>
  </si>
  <si>
    <t>Эргэлтийн бус хөрөнгө</t>
  </si>
  <si>
    <t xml:space="preserve">  1.2.1</t>
  </si>
  <si>
    <t>Үндсэн хөрөнгө</t>
  </si>
  <si>
    <t xml:space="preserve">  1.2.2</t>
  </si>
  <si>
    <t>Биет бус хөрөнгө</t>
  </si>
  <si>
    <t xml:space="preserve">  1.2.3</t>
  </si>
  <si>
    <t>Биологийн хөрөнгө</t>
  </si>
  <si>
    <t xml:space="preserve">  1.2.4</t>
  </si>
  <si>
    <t>Урт хугацаат  хөрөнгө оруулалт</t>
  </si>
  <si>
    <t xml:space="preserve">  1.2.5</t>
  </si>
  <si>
    <t>Хайгуул ба үнэлгээний хөрөнгө</t>
  </si>
  <si>
    <t xml:space="preserve">  1.2.6</t>
  </si>
  <si>
    <t>Хойшлогдсон татварын хөрөнгө</t>
  </si>
  <si>
    <t xml:space="preserve">  1.2.7</t>
  </si>
  <si>
    <t>Хөрөнгө оруулалтын зориулалттай үл хөдлөх хөрөнгө</t>
  </si>
  <si>
    <t xml:space="preserve">  1.2.8</t>
  </si>
  <si>
    <t>Бусад эргэлтийн бус хөрөнгө</t>
  </si>
  <si>
    <t xml:space="preserve">  1.2.9</t>
  </si>
  <si>
    <t xml:space="preserve">  1.2.10</t>
  </si>
  <si>
    <t>Эргэлтийн бус хөрөнгийн дүн</t>
  </si>
  <si>
    <t>1.3.</t>
  </si>
  <si>
    <t>НИЙТ ХӨРӨНГИЙН ДҮН</t>
  </si>
  <si>
    <t>2.</t>
  </si>
  <si>
    <t>ӨР ТӨЛБӨР БА ЭЗДИЙН ӨМЧ</t>
  </si>
  <si>
    <t>2.1.</t>
  </si>
  <si>
    <t>Өр төлбөр</t>
  </si>
  <si>
    <t>2.1.1.</t>
  </si>
  <si>
    <t xml:space="preserve">Богино хугацаат   өр төлбөр </t>
  </si>
  <si>
    <t xml:space="preserve">   2.1.1.1</t>
  </si>
  <si>
    <t>Дансны өглөг</t>
  </si>
  <si>
    <t xml:space="preserve">   2.1.1.2</t>
  </si>
  <si>
    <t>Цалингийн өглөг</t>
  </si>
  <si>
    <t xml:space="preserve">   2.1.1.3</t>
  </si>
  <si>
    <t>Татварын өр</t>
  </si>
  <si>
    <t xml:space="preserve">   2.1.1.4</t>
  </si>
  <si>
    <t>НДШ - ийн  өглөг</t>
  </si>
  <si>
    <t xml:space="preserve">   2.1.1.5</t>
  </si>
  <si>
    <t>Банкны богино хугацаат зээл</t>
  </si>
  <si>
    <t xml:space="preserve">   2.1.1.6</t>
  </si>
  <si>
    <t>Хүүний  өглөг</t>
  </si>
  <si>
    <t xml:space="preserve">   2.1.1.7</t>
  </si>
  <si>
    <t>Ногдол ашгийн  өглөг</t>
  </si>
  <si>
    <t xml:space="preserve">   2.1.1.8</t>
  </si>
  <si>
    <t>Урьдчилж орсон орлого</t>
  </si>
  <si>
    <t xml:space="preserve">   2.1.1.9</t>
  </si>
  <si>
    <t>Нөөц  /өр төлбөр/</t>
  </si>
  <si>
    <t>2.1.1.10</t>
  </si>
  <si>
    <t>Бусад богино хугацаат өр төлбөр</t>
  </si>
  <si>
    <t>2.1.1.11</t>
  </si>
  <si>
    <t>Борлуулах зорилгоор эзэмшиж буй бүлэг хөрөнгөнд хамаарах өр төлбөр</t>
  </si>
  <si>
    <t>2.1.1.12</t>
  </si>
  <si>
    <t>Бусад тооцооны өглөг</t>
  </si>
  <si>
    <t>2.1.1.13.</t>
  </si>
  <si>
    <t>Богино хугацаат өр төлбөрийн дүн</t>
  </si>
  <si>
    <t>2.1.2.</t>
  </si>
  <si>
    <t>Урт хугацаат өр төлбөр</t>
  </si>
  <si>
    <t xml:space="preserve">   2.1.2.1</t>
  </si>
  <si>
    <t>Урт хугацаат зээл</t>
  </si>
  <si>
    <t xml:space="preserve">   2.1.2.2</t>
  </si>
  <si>
    <t>Нөөц /өр төлбөр/</t>
  </si>
  <si>
    <t xml:space="preserve">   2.1.2.3</t>
  </si>
  <si>
    <t>Хойшлогдсон татварын өр</t>
  </si>
  <si>
    <t xml:space="preserve">   2.1.2.4</t>
  </si>
  <si>
    <t>Бусад урт хугацаат өр төлбөр</t>
  </si>
  <si>
    <t xml:space="preserve">   2.1.2.5</t>
  </si>
  <si>
    <t>2.1.2.6</t>
  </si>
  <si>
    <t>Урт хугацаат өр төлбөрийн дүн</t>
  </si>
  <si>
    <t>2.2.</t>
  </si>
  <si>
    <t>Өр төлбөрийн нийт дүн</t>
  </si>
  <si>
    <t>2.3.</t>
  </si>
  <si>
    <t>Эздийн өмч</t>
  </si>
  <si>
    <t>2.3.1.</t>
  </si>
  <si>
    <t xml:space="preserve">Өмч:                                   -төрийн </t>
  </si>
  <si>
    <t>2.3.2.</t>
  </si>
  <si>
    <t xml:space="preserve">                -хувийн</t>
  </si>
  <si>
    <t>2.3.3</t>
  </si>
  <si>
    <t xml:space="preserve">                  -.хувьцаат</t>
  </si>
  <si>
    <t>2.3.4</t>
  </si>
  <si>
    <t>Халаасны хувьцаа</t>
  </si>
  <si>
    <t>2.3.5</t>
  </si>
  <si>
    <t>Нэмж төлөгдсөн капитал</t>
  </si>
  <si>
    <t>2.3.6</t>
  </si>
  <si>
    <t>Хөрөнгийн дахин үнэлгээний нэмэгдэл</t>
  </si>
  <si>
    <t>2.3.7</t>
  </si>
  <si>
    <t>Гадаад валютын хөрвүүлэлтийн нөөц</t>
  </si>
  <si>
    <t>2.3.8</t>
  </si>
  <si>
    <t>Эздийн өмчийн бусад хэсэг</t>
  </si>
  <si>
    <t>2.3.9</t>
  </si>
  <si>
    <t>Хуримтлагдсан ашиг</t>
  </si>
  <si>
    <t>2.3.9.1</t>
  </si>
  <si>
    <t>Тайлант үеийн</t>
  </si>
  <si>
    <t>2.3.9.2</t>
  </si>
  <si>
    <t>2.3.11</t>
  </si>
  <si>
    <t>Эздийн өмчийн нийт дүн</t>
  </si>
  <si>
    <t>2.5.20.</t>
  </si>
  <si>
    <t>ӨР ТӨЛБӨР БА ЭЗДИЙН ӨМЧИЙН ДҮН</t>
  </si>
  <si>
    <t>ОРЛОГЫН ДЭЛГЭРЭНГҮЙ ТАЙЛАН</t>
  </si>
  <si>
    <t>/ төгрөгөөр/</t>
  </si>
  <si>
    <t xml:space="preserve"> 1</t>
  </si>
  <si>
    <t>Борлуулалтын орлого (цэвэр)</t>
  </si>
  <si>
    <t xml:space="preserve"> 2</t>
  </si>
  <si>
    <t>Борлуулалтын өртөг, хөнгөлөлт</t>
  </si>
  <si>
    <t>3</t>
  </si>
  <si>
    <t>Нийт ашиг ( алдагдал)</t>
  </si>
  <si>
    <t xml:space="preserve"> 4</t>
  </si>
  <si>
    <t>Түрээсийн орлого</t>
  </si>
  <si>
    <t xml:space="preserve"> 5</t>
  </si>
  <si>
    <t>Хүүний орлого</t>
  </si>
  <si>
    <t xml:space="preserve"> 6</t>
  </si>
  <si>
    <t>Ногдол ашгийн орлого</t>
  </si>
  <si>
    <t xml:space="preserve"> 7</t>
  </si>
  <si>
    <t>Эрхийн шимтгэлийн орлого</t>
  </si>
  <si>
    <t xml:space="preserve"> 8</t>
  </si>
  <si>
    <t>Бусад орлого</t>
  </si>
  <si>
    <t xml:space="preserve"> 9</t>
  </si>
  <si>
    <t>Борлуулалт, маркетингийн зардал</t>
  </si>
  <si>
    <t xml:space="preserve"> 10</t>
  </si>
  <si>
    <t>Ерөнхий ба удирдлагын зардал</t>
  </si>
  <si>
    <t xml:space="preserve"> 11</t>
  </si>
  <si>
    <t>Санхүүгийн зардал</t>
  </si>
  <si>
    <t xml:space="preserve"> 12</t>
  </si>
  <si>
    <t>Бусад зардал</t>
  </si>
  <si>
    <t xml:space="preserve"> 13</t>
  </si>
  <si>
    <t>Гадаад валютын ханшийн зөрүүний  олз (гарз)</t>
  </si>
  <si>
    <t xml:space="preserve"> 14</t>
  </si>
  <si>
    <t>Үндсэн хөрөнгө данснаас хассаны олз (гарз)</t>
  </si>
  <si>
    <t xml:space="preserve"> 15</t>
  </si>
  <si>
    <t>Биет бус хөрөнгө данснаас хассаны олз (гарз)</t>
  </si>
  <si>
    <t xml:space="preserve"> 16</t>
  </si>
  <si>
    <t>Хөрөнгө оруулалт борлуулснаас үүссэн  олз (гарз)</t>
  </si>
  <si>
    <t xml:space="preserve"> 17</t>
  </si>
  <si>
    <t>Бусад ашиг ( алдагдал)</t>
  </si>
  <si>
    <t>18</t>
  </si>
  <si>
    <t>Татвар төлөхийн өмнөх  ашиг (алдагдал)</t>
  </si>
  <si>
    <t xml:space="preserve"> 19</t>
  </si>
  <si>
    <t>Орлогын татварын зардал</t>
  </si>
  <si>
    <t>20</t>
  </si>
  <si>
    <t>Татварын дараахь ашиг (алдагдал)</t>
  </si>
  <si>
    <t xml:space="preserve"> 21</t>
  </si>
  <si>
    <t>Зогсоосон үйл ажиллагааны татварын дараах ашиг (алдагдал)</t>
  </si>
  <si>
    <t>22</t>
  </si>
  <si>
    <t>Тайлант үеийн цэвэр ашиг ( алдагдал)</t>
  </si>
  <si>
    <t>23</t>
  </si>
  <si>
    <t>Бусад дэлгэрэнгүй орлого</t>
  </si>
  <si>
    <t xml:space="preserve"> 23.1</t>
  </si>
  <si>
    <t>Хөрөнгийн дахин үнэлгээний нэмэгдлийн зөрүү</t>
  </si>
  <si>
    <t xml:space="preserve"> 23.2</t>
  </si>
  <si>
    <t>Гадаад валютын хөрвүүлэлтийн зөрүү</t>
  </si>
  <si>
    <t xml:space="preserve"> 23.3</t>
  </si>
  <si>
    <t>Бусад  олз (гарз)</t>
  </si>
  <si>
    <t>24</t>
  </si>
  <si>
    <t>Орлогын нийт дүн</t>
  </si>
  <si>
    <t xml:space="preserve"> 25</t>
  </si>
  <si>
    <t>Нэгж хувьцаанд ногдох суурь ашиг (алдагдал)</t>
  </si>
</sst>
</file>

<file path=xl/styles.xml><?xml version="1.0" encoding="utf-8"?>
<styleSheet xmlns="http://schemas.openxmlformats.org/spreadsheetml/2006/main">
  <numFmts count="5">
    <numFmt numFmtId="42" formatCode="_(&quot;$&quot;* #,##0_);_(&quot;$&quot;* \(#,##0\);_(&quot;$&quot;* &quot;-&quot;_);_(@_)"/>
    <numFmt numFmtId="44" formatCode="_(&quot;$&quot;* #,##0.00_);_(&quot;$&quot;* \(#,##0.00\);_(&quot;$&quot;* &quot;-&quot;??_);_(@_)"/>
    <numFmt numFmtId="176" formatCode="0.0"/>
    <numFmt numFmtId="43" formatCode="_(* #,##0.00_);_(* \(#,##0.00\);_(* &quot;-&quot;??_);_(@_)"/>
    <numFmt numFmtId="177" formatCode="_ * #,##0_ ;_ * \-#,##0_ ;_ * &quot;-&quot;_ ;_ @_ "/>
  </numFmts>
  <fonts count="35">
    <font>
      <sz val="10"/>
      <name val="Arial"/>
      <charset val="134"/>
    </font>
    <font>
      <b/>
      <sz val="11"/>
      <name val="Times New Roman"/>
      <charset val="134"/>
    </font>
    <font>
      <sz val="11"/>
      <name val="Times New Roman"/>
      <charset val="134"/>
    </font>
    <font>
      <b/>
      <sz val="14"/>
      <name val="Times New Roman"/>
      <charset val="134"/>
    </font>
    <font>
      <sz val="12"/>
      <name val="Times New Roman"/>
      <charset val="134"/>
    </font>
    <font>
      <b/>
      <i/>
      <sz val="11"/>
      <name val="Times New Roman"/>
      <charset val="134"/>
    </font>
    <font>
      <b/>
      <u/>
      <sz val="11"/>
      <name val="Times New Roman"/>
      <charset val="134"/>
    </font>
    <font>
      <b/>
      <sz val="11"/>
      <color theme="1"/>
      <name val="Times New Roman"/>
      <charset val="134"/>
    </font>
    <font>
      <sz val="10"/>
      <name val="Times New Roman"/>
      <charset val="134"/>
    </font>
    <font>
      <sz val="48"/>
      <name val="Times New Roman"/>
      <charset val="134"/>
    </font>
    <font>
      <b/>
      <sz val="58"/>
      <name val="Times New Roman"/>
      <charset val="134"/>
    </font>
    <font>
      <b/>
      <sz val="24"/>
      <name val="Times New Roman"/>
      <charset val="134"/>
    </font>
    <font>
      <sz val="20"/>
      <name val="Times New Roman"/>
      <charset val="134"/>
    </font>
    <font>
      <sz val="11"/>
      <color theme="1"/>
      <name val="Calibri"/>
      <charset val="134"/>
      <scheme val="minor"/>
    </font>
    <font>
      <sz val="10"/>
      <name val="Arial"/>
      <charset val="204"/>
    </font>
    <font>
      <sz val="11"/>
      <color theme="0"/>
      <name val="Calibri"/>
      <charset val="0"/>
      <scheme val="minor"/>
    </font>
    <font>
      <sz val="11"/>
      <color theme="1"/>
      <name val="Calibri"/>
      <charset val="0"/>
      <scheme val="minor"/>
    </font>
    <font>
      <b/>
      <sz val="11"/>
      <color rgb="FFFA7D00"/>
      <name val="Calibri"/>
      <charset val="0"/>
      <scheme val="minor"/>
    </font>
    <font>
      <b/>
      <sz val="13"/>
      <color theme="3"/>
      <name val="Calibri"/>
      <charset val="134"/>
      <scheme val="minor"/>
    </font>
    <font>
      <b/>
      <sz val="11"/>
      <color rgb="FF3F3F3F"/>
      <name val="Calibri"/>
      <charset val="0"/>
      <scheme val="minor"/>
    </font>
    <font>
      <u/>
      <sz val="10"/>
      <color theme="10"/>
      <name val="Arial"/>
      <charset val="134"/>
    </font>
    <font>
      <b/>
      <sz val="11"/>
      <color rgb="FFFFFFFF"/>
      <name val="Calibri"/>
      <charset val="0"/>
      <scheme val="minor"/>
    </font>
    <font>
      <sz val="11"/>
      <color rgb="FF006100"/>
      <name val="Calibri"/>
      <charset val="0"/>
      <scheme val="minor"/>
    </font>
    <font>
      <sz val="11"/>
      <color rgb="FF3F3F76"/>
      <name val="Calibri"/>
      <charset val="0"/>
      <scheme val="minor"/>
    </font>
    <font>
      <sz val="11"/>
      <color rgb="FFFF0000"/>
      <name val="Calibri"/>
      <charset val="0"/>
      <scheme val="minor"/>
    </font>
    <font>
      <b/>
      <sz val="11"/>
      <color theme="3"/>
      <name val="Calibri"/>
      <charset val="134"/>
      <scheme val="minor"/>
    </font>
    <font>
      <sz val="11"/>
      <color rgb="FF9C6500"/>
      <name val="Calibri"/>
      <charset val="0"/>
      <scheme val="minor"/>
    </font>
    <font>
      <i/>
      <sz val="11"/>
      <color rgb="FF7F7F7F"/>
      <name val="Calibri"/>
      <charset val="0"/>
      <scheme val="minor"/>
    </font>
    <font>
      <u/>
      <sz val="11"/>
      <color rgb="FF800080"/>
      <name val="Calibri"/>
      <charset val="0"/>
      <scheme val="minor"/>
    </font>
    <font>
      <sz val="11"/>
      <color rgb="FF9C0006"/>
      <name val="Calibri"/>
      <charset val="0"/>
      <scheme val="minor"/>
    </font>
    <font>
      <sz val="11"/>
      <color rgb="FFFA7D00"/>
      <name val="Calibri"/>
      <charset val="0"/>
      <scheme val="minor"/>
    </font>
    <font>
      <b/>
      <sz val="18"/>
      <color theme="3"/>
      <name val="Calibri"/>
      <charset val="134"/>
      <scheme val="minor"/>
    </font>
    <font>
      <sz val="11"/>
      <color indexed="8"/>
      <name val="Calibri"/>
      <charset val="134"/>
    </font>
    <font>
      <b/>
      <sz val="11"/>
      <color theme="1"/>
      <name val="Calibri"/>
      <charset val="0"/>
      <scheme val="minor"/>
    </font>
    <font>
      <b/>
      <sz val="15"/>
      <color theme="3"/>
      <name val="Calibri"/>
      <charset val="134"/>
      <scheme val="minor"/>
    </font>
  </fonts>
  <fills count="34">
    <fill>
      <patternFill patternType="none"/>
    </fill>
    <fill>
      <patternFill patternType="gray125"/>
    </fill>
    <fill>
      <patternFill patternType="solid">
        <fgColor theme="0"/>
        <bgColor indexed="64"/>
      </patternFill>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theme="4"/>
        <bgColor indexed="64"/>
      </patternFill>
    </fill>
    <fill>
      <patternFill patternType="solid">
        <fgColor theme="4" tint="0.799981688894314"/>
        <bgColor indexed="64"/>
      </patternFill>
    </fill>
    <fill>
      <patternFill patternType="solid">
        <fgColor rgb="FFFFFFCC"/>
        <bgColor indexed="64"/>
      </patternFill>
    </fill>
    <fill>
      <patternFill patternType="solid">
        <fgColor theme="9"/>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theme="5"/>
        <bgColor indexed="64"/>
      </patternFill>
    </fill>
    <fill>
      <patternFill patternType="solid">
        <fgColor theme="5"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8"/>
        <bgColor indexed="64"/>
      </patternFill>
    </fill>
    <fill>
      <patternFill patternType="solid">
        <fgColor theme="5" tint="0.399975585192419"/>
        <bgColor indexed="64"/>
      </patternFill>
    </fill>
    <fill>
      <patternFill patternType="solid">
        <fgColor theme="9" tint="0.799981688894314"/>
        <bgColor indexed="64"/>
      </patternFill>
    </fill>
  </fills>
  <borders count="26">
    <border>
      <left/>
      <right/>
      <top/>
      <bottom/>
      <diagonal/>
    </border>
    <border>
      <left/>
      <right/>
      <top/>
      <bottom style="double">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8"/>
      </bottom>
      <diagonal/>
    </border>
    <border>
      <left/>
      <right/>
      <top style="thin">
        <color indexed="8"/>
      </top>
      <bottom/>
      <diagonal/>
    </border>
    <border>
      <left style="thin">
        <color auto="1"/>
      </left>
      <right style="thin">
        <color auto="1"/>
      </right>
      <top style="thin">
        <color indexed="8"/>
      </top>
      <bottom/>
      <diagonal/>
    </border>
    <border>
      <left/>
      <right style="thin">
        <color auto="1"/>
      </right>
      <top style="thin">
        <color indexed="8"/>
      </top>
      <bottom/>
      <diagonal/>
    </border>
    <border>
      <left style="thin">
        <color auto="1"/>
      </left>
      <right style="thin">
        <color auto="1"/>
      </right>
      <top/>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thin">
        <color auto="1"/>
      </top>
      <bottom style="double">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s>
  <cellStyleXfs count="76">
    <xf numFmtId="0" fontId="0" fillId="0" borderId="0"/>
    <xf numFmtId="0" fontId="16" fillId="5" borderId="0" applyNumberFormat="0" applyBorder="0" applyAlignment="0" applyProtection="0">
      <alignment vertical="center"/>
    </xf>
    <xf numFmtId="43" fontId="14" fillId="0" borderId="0" applyFont="0" applyFill="0" applyBorder="0" applyAlignment="0" applyProtection="0"/>
    <xf numFmtId="177" fontId="13" fillId="0" borderId="0" applyFont="0" applyFill="0" applyBorder="0" applyAlignment="0" applyProtection="0">
      <alignment vertical="center"/>
    </xf>
    <xf numFmtId="42"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0" fontId="21" fillId="7" borderId="21" applyNumberFormat="0" applyAlignment="0" applyProtection="0">
      <alignment vertical="center"/>
    </xf>
    <xf numFmtId="0" fontId="18" fillId="0" borderId="19" applyNumberFormat="0" applyFill="0" applyAlignment="0" applyProtection="0">
      <alignment vertical="center"/>
    </xf>
    <xf numFmtId="0" fontId="13" fillId="12" borderId="23" applyNumberFormat="0" applyFont="0" applyAlignment="0" applyProtection="0">
      <alignment vertical="center"/>
    </xf>
    <xf numFmtId="0" fontId="20" fillId="0" borderId="0" applyNumberFormat="0" applyFill="0" applyBorder="0" applyAlignment="0" applyProtection="0"/>
    <xf numFmtId="0" fontId="15" fillId="15" borderId="0" applyNumberFormat="0" applyBorder="0" applyAlignment="0" applyProtection="0">
      <alignment vertical="center"/>
    </xf>
    <xf numFmtId="0" fontId="28" fillId="0" borderId="0" applyNumberFormat="0" applyFill="0" applyBorder="0" applyAlignment="0" applyProtection="0">
      <alignment vertical="center"/>
    </xf>
    <xf numFmtId="0" fontId="16" fillId="4" borderId="0" applyNumberFormat="0" applyBorder="0" applyAlignment="0" applyProtection="0">
      <alignment vertical="center"/>
    </xf>
    <xf numFmtId="0" fontId="24" fillId="0" borderId="0" applyNumberFormat="0" applyFill="0" applyBorder="0" applyAlignment="0" applyProtection="0">
      <alignment vertical="center"/>
    </xf>
    <xf numFmtId="43" fontId="0" fillId="0" borderId="0" applyFont="0" applyFill="0" applyBorder="0" applyAlignment="0" applyProtection="0"/>
    <xf numFmtId="0" fontId="16" fillId="18" borderId="0" applyNumberFormat="0" applyBorder="0" applyAlignment="0" applyProtection="0">
      <alignment vertical="center"/>
    </xf>
    <xf numFmtId="0" fontId="31" fillId="0" borderId="0" applyNumberFormat="0" applyFill="0" applyBorder="0" applyAlignment="0" applyProtection="0">
      <alignment vertical="center"/>
    </xf>
    <xf numFmtId="0" fontId="27" fillId="0" borderId="0" applyNumberFormat="0" applyFill="0" applyBorder="0" applyAlignment="0" applyProtection="0">
      <alignment vertical="center"/>
    </xf>
    <xf numFmtId="43" fontId="0" fillId="0" borderId="0" applyFont="0" applyFill="0" applyBorder="0" applyAlignment="0" applyProtection="0"/>
    <xf numFmtId="0" fontId="34" fillId="0" borderId="19" applyNumberFormat="0" applyFill="0" applyAlignment="0" applyProtection="0">
      <alignment vertical="center"/>
    </xf>
    <xf numFmtId="0" fontId="25" fillId="0" borderId="22" applyNumberFormat="0" applyFill="0" applyAlignment="0" applyProtection="0">
      <alignment vertical="center"/>
    </xf>
    <xf numFmtId="0" fontId="25" fillId="0" borderId="0" applyNumberFormat="0" applyFill="0" applyBorder="0" applyAlignment="0" applyProtection="0">
      <alignment vertical="center"/>
    </xf>
    <xf numFmtId="0" fontId="23" fillId="9" borderId="18" applyNumberFormat="0" applyAlignment="0" applyProtection="0">
      <alignment vertical="center"/>
    </xf>
    <xf numFmtId="0" fontId="15" fillId="24" borderId="0" applyNumberFormat="0" applyBorder="0" applyAlignment="0" applyProtection="0">
      <alignment vertical="center"/>
    </xf>
    <xf numFmtId="0" fontId="22" fillId="8" borderId="0" applyNumberFormat="0" applyBorder="0" applyAlignment="0" applyProtection="0">
      <alignment vertical="center"/>
    </xf>
    <xf numFmtId="0" fontId="19" fillId="6" borderId="20" applyNumberFormat="0" applyAlignment="0" applyProtection="0">
      <alignment vertical="center"/>
    </xf>
    <xf numFmtId="43" fontId="0" fillId="0" borderId="0" applyFont="0" applyFill="0" applyBorder="0" applyAlignment="0" applyProtection="0"/>
    <xf numFmtId="0" fontId="16" fillId="11" borderId="0" applyNumberFormat="0" applyBorder="0" applyAlignment="0" applyProtection="0">
      <alignment vertical="center"/>
    </xf>
    <xf numFmtId="0" fontId="17" fillId="6" borderId="18" applyNumberFormat="0" applyAlignment="0" applyProtection="0">
      <alignment vertical="center"/>
    </xf>
    <xf numFmtId="0" fontId="30" fillId="0" borderId="24" applyNumberFormat="0" applyFill="0" applyAlignment="0" applyProtection="0">
      <alignment vertical="center"/>
    </xf>
    <xf numFmtId="0" fontId="33" fillId="0" borderId="25" applyNumberFormat="0" applyFill="0" applyAlignment="0" applyProtection="0">
      <alignment vertical="center"/>
    </xf>
    <xf numFmtId="43" fontId="0" fillId="0" borderId="0" applyFont="0" applyFill="0" applyBorder="0" applyAlignment="0" applyProtection="0"/>
    <xf numFmtId="0" fontId="29" fillId="19" borderId="0" applyNumberFormat="0" applyBorder="0" applyAlignment="0" applyProtection="0">
      <alignment vertical="center"/>
    </xf>
    <xf numFmtId="43" fontId="13" fillId="0" borderId="0" applyFont="0" applyFill="0" applyBorder="0" applyAlignment="0" applyProtection="0"/>
    <xf numFmtId="0" fontId="26" fillId="16" borderId="0" applyNumberFormat="0" applyBorder="0" applyAlignment="0" applyProtection="0">
      <alignment vertical="center"/>
    </xf>
    <xf numFmtId="0" fontId="15" fillId="10" borderId="0" applyNumberFormat="0" applyBorder="0" applyAlignment="0" applyProtection="0">
      <alignment vertical="center"/>
    </xf>
    <xf numFmtId="0" fontId="0" fillId="0" borderId="0"/>
    <xf numFmtId="0" fontId="16" fillId="23" borderId="0" applyNumberFormat="0" applyBorder="0" applyAlignment="0" applyProtection="0">
      <alignment vertical="center"/>
    </xf>
    <xf numFmtId="0" fontId="15" fillId="27" borderId="0" applyNumberFormat="0" applyBorder="0" applyAlignment="0" applyProtection="0">
      <alignment vertical="center"/>
    </xf>
    <xf numFmtId="0" fontId="15" fillId="17" borderId="0" applyNumberFormat="0" applyBorder="0" applyAlignment="0" applyProtection="0">
      <alignment vertical="center"/>
    </xf>
    <xf numFmtId="0" fontId="16" fillId="30" borderId="0" applyNumberFormat="0" applyBorder="0" applyAlignment="0" applyProtection="0">
      <alignment vertical="center"/>
    </xf>
    <xf numFmtId="0" fontId="16" fillId="33" borderId="0" applyNumberFormat="0" applyBorder="0" applyAlignment="0" applyProtection="0">
      <alignment vertical="center"/>
    </xf>
    <xf numFmtId="0" fontId="15" fillId="32" borderId="0" applyNumberFormat="0" applyBorder="0" applyAlignment="0" applyProtection="0">
      <alignment vertical="center"/>
    </xf>
    <xf numFmtId="0" fontId="15" fillId="29" borderId="0" applyNumberFormat="0" applyBorder="0" applyAlignment="0" applyProtection="0">
      <alignment vertical="center"/>
    </xf>
    <xf numFmtId="0" fontId="16" fillId="14" borderId="0" applyNumberFormat="0" applyBorder="0" applyAlignment="0" applyProtection="0">
      <alignment vertical="center"/>
    </xf>
    <xf numFmtId="0" fontId="15" fillId="3" borderId="0" applyNumberFormat="0" applyBorder="0" applyAlignment="0" applyProtection="0">
      <alignment vertical="center"/>
    </xf>
    <xf numFmtId="0" fontId="16" fillId="21" borderId="0" applyNumberFormat="0" applyBorder="0" applyAlignment="0" applyProtection="0">
      <alignment vertical="center"/>
    </xf>
    <xf numFmtId="0" fontId="16" fillId="20" borderId="0" applyNumberFormat="0" applyBorder="0" applyAlignment="0" applyProtection="0">
      <alignment vertical="center"/>
    </xf>
    <xf numFmtId="0" fontId="15" fillId="31" borderId="0" applyNumberFormat="0" applyBorder="0" applyAlignment="0" applyProtection="0">
      <alignment vertical="center"/>
    </xf>
    <xf numFmtId="0" fontId="16" fillId="22" borderId="0" applyNumberFormat="0" applyBorder="0" applyAlignment="0" applyProtection="0">
      <alignment vertical="center"/>
    </xf>
    <xf numFmtId="0" fontId="15" fillId="26" borderId="0" applyNumberFormat="0" applyBorder="0" applyAlignment="0" applyProtection="0">
      <alignment vertical="center"/>
    </xf>
    <xf numFmtId="0" fontId="15" fillId="13" borderId="0" applyNumberFormat="0" applyBorder="0" applyAlignment="0" applyProtection="0">
      <alignment vertical="center"/>
    </xf>
    <xf numFmtId="0" fontId="16" fillId="25" borderId="0" applyNumberFormat="0" applyBorder="0" applyAlignment="0" applyProtection="0">
      <alignment vertical="center"/>
    </xf>
    <xf numFmtId="0" fontId="15" fillId="28" borderId="0" applyNumberFormat="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14" fillId="0" borderId="0" applyFont="0" applyFill="0" applyBorder="0" applyAlignment="0" applyProtection="0"/>
    <xf numFmtId="0" fontId="0" fillId="0" borderId="0"/>
    <xf numFmtId="43" fontId="32"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0" fillId="0" borderId="0" applyFont="0" applyFill="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9" fontId="14" fillId="0" borderId="0" applyFont="0" applyFill="0" applyBorder="0" applyAlignment="0" applyProtection="0"/>
  </cellStyleXfs>
  <cellXfs count="81">
    <xf numFmtId="0" fontId="0" fillId="0" borderId="0" xfId="0"/>
    <xf numFmtId="0" fontId="1" fillId="0" borderId="0" xfId="37" applyFont="1"/>
    <xf numFmtId="0" fontId="2" fillId="0" borderId="0" xfId="37" applyFont="1"/>
    <xf numFmtId="0" fontId="2" fillId="0" borderId="0" xfId="0" applyFont="1" applyAlignment="1">
      <alignment horizontal="center"/>
    </xf>
    <xf numFmtId="0" fontId="3" fillId="0" borderId="0" xfId="37" applyFont="1" applyAlignment="1">
      <alignment horizontal="center"/>
    </xf>
    <xf numFmtId="0" fontId="1" fillId="0" borderId="0" xfId="37" applyFont="1" applyAlignment="1">
      <alignment horizontal="center"/>
    </xf>
    <xf numFmtId="0" fontId="1" fillId="0" borderId="1" xfId="37" applyFont="1" applyBorder="1" applyAlignment="1">
      <alignment horizontal="center"/>
    </xf>
    <xf numFmtId="43" fontId="4" fillId="0" borderId="0" xfId="37" applyNumberFormat="1" applyFont="1" applyAlignment="1">
      <alignment horizontal="center" vertical="top" wrapText="1"/>
    </xf>
    <xf numFmtId="0" fontId="2" fillId="0" borderId="0" xfId="37" applyFont="1" applyAlignment="1">
      <alignment horizontal="center" vertical="top" wrapText="1"/>
    </xf>
    <xf numFmtId="0" fontId="1" fillId="0" borderId="2" xfId="37" applyFont="1" applyBorder="1" applyAlignment="1">
      <alignment horizontal="center" vertical="center" wrapText="1"/>
    </xf>
    <xf numFmtId="0" fontId="1" fillId="0" borderId="3" xfId="37" applyFont="1" applyBorder="1" applyAlignment="1">
      <alignment horizontal="center" vertical="center" wrapText="1"/>
    </xf>
    <xf numFmtId="176" fontId="2" fillId="0" borderId="2" xfId="37" applyNumberFormat="1" applyFont="1" applyBorder="1" applyAlignment="1">
      <alignment horizontal="center" vertical="center" wrapText="1"/>
    </xf>
    <xf numFmtId="176" fontId="2" fillId="0" borderId="2" xfId="37" applyNumberFormat="1" applyFont="1" applyBorder="1" applyAlignment="1">
      <alignment horizontal="left" vertical="center" wrapText="1"/>
    </xf>
    <xf numFmtId="43" fontId="2" fillId="0" borderId="4" xfId="2" applyFont="1" applyFill="1" applyBorder="1" applyAlignment="1" applyProtection="1"/>
    <xf numFmtId="176" fontId="1" fillId="0" borderId="2" xfId="37" applyNumberFormat="1" applyFont="1" applyBorder="1" applyAlignment="1">
      <alignment horizontal="center" vertical="center" wrapText="1"/>
    </xf>
    <xf numFmtId="176" fontId="1" fillId="0" borderId="2" xfId="37" applyNumberFormat="1" applyFont="1" applyBorder="1" applyAlignment="1">
      <alignment horizontal="left" vertical="center" wrapText="1"/>
    </xf>
    <xf numFmtId="43" fontId="1" fillId="0" borderId="4" xfId="2" applyFont="1" applyBorder="1" applyAlignment="1">
      <alignment horizontal="right" vertical="center" wrapText="1"/>
    </xf>
    <xf numFmtId="43" fontId="1" fillId="0" borderId="5" xfId="2" applyFont="1" applyBorder="1" applyAlignment="1">
      <alignment horizontal="right" vertical="center" wrapText="1"/>
    </xf>
    <xf numFmtId="43" fontId="2" fillId="0" borderId="4" xfId="2" applyFont="1" applyBorder="1" applyAlignment="1">
      <alignment horizontal="right" vertical="center" wrapText="1"/>
    </xf>
    <xf numFmtId="43" fontId="1" fillId="0" borderId="4" xfId="2" applyNumberFormat="1" applyFont="1" applyBorder="1" applyAlignment="1">
      <alignment horizontal="right" vertical="center" wrapText="1"/>
    </xf>
    <xf numFmtId="0" fontId="2" fillId="0" borderId="0" xfId="37" applyFont="1" applyBorder="1"/>
    <xf numFmtId="43" fontId="2" fillId="0" borderId="0" xfId="55" applyFont="1" applyFill="1"/>
    <xf numFmtId="43" fontId="2" fillId="0" borderId="0" xfId="55" applyNumberFormat="1" applyFont="1" applyFill="1"/>
    <xf numFmtId="0" fontId="2" fillId="0" borderId="0" xfId="0" applyFont="1"/>
    <xf numFmtId="0" fontId="3" fillId="0" borderId="0" xfId="0" applyFont="1" applyAlignment="1">
      <alignment horizontal="center"/>
    </xf>
    <xf numFmtId="43" fontId="2" fillId="0" borderId="0" xfId="55" applyFont="1" applyFill="1" applyAlignment="1">
      <alignment horizontal="right"/>
    </xf>
    <xf numFmtId="0" fontId="1" fillId="0" borderId="1" xfId="0" applyFont="1" applyBorder="1" applyAlignment="1">
      <alignment horizontal="left"/>
    </xf>
    <xf numFmtId="0" fontId="2" fillId="0" borderId="0" xfId="37" applyFont="1" applyAlignment="1">
      <alignment horizontal="center"/>
    </xf>
    <xf numFmtId="43" fontId="2" fillId="0" borderId="6" xfId="55" applyNumberFormat="1" applyFont="1" applyFill="1" applyBorder="1" applyAlignment="1">
      <alignment horizontal="center"/>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Fill="1" applyBorder="1" applyAlignment="1">
      <alignment horizontal="center" vertical="center" wrapText="1"/>
    </xf>
    <xf numFmtId="43" fontId="1" fillId="0" borderId="9" xfId="0" applyNumberFormat="1" applyFont="1" applyFill="1" applyBorder="1" applyAlignment="1">
      <alignment horizontal="center" vertical="center" wrapText="1"/>
    </xf>
    <xf numFmtId="0" fontId="1" fillId="0" borderId="10" xfId="37" applyFont="1" applyBorder="1" applyAlignment="1">
      <alignment horizontal="center"/>
    </xf>
    <xf numFmtId="0" fontId="1" fillId="0" borderId="11" xfId="0" applyFont="1" applyBorder="1" applyAlignment="1">
      <alignment horizontal="center" vertical="center" wrapText="1"/>
    </xf>
    <xf numFmtId="0" fontId="1" fillId="0" borderId="12" xfId="0" applyFont="1" applyFill="1" applyBorder="1" applyAlignment="1">
      <alignment horizontal="center" vertical="center" wrapText="1"/>
    </xf>
    <xf numFmtId="43" fontId="1" fillId="0" borderId="13" xfId="0" applyNumberFormat="1" applyFont="1" applyFill="1" applyBorder="1" applyAlignment="1">
      <alignment horizontal="center" vertical="center" wrapText="1"/>
    </xf>
    <xf numFmtId="0" fontId="1" fillId="0" borderId="4" xfId="37" applyFont="1" applyBorder="1" applyAlignment="1">
      <alignment horizontal="center"/>
    </xf>
    <xf numFmtId="2" fontId="2" fillId="0" borderId="4" xfId="55" applyNumberFormat="1" applyFont="1" applyFill="1" applyBorder="1"/>
    <xf numFmtId="43" fontId="2" fillId="0" borderId="0" xfId="37" applyNumberFormat="1" applyFont="1"/>
    <xf numFmtId="0" fontId="5" fillId="0" borderId="4" xfId="37" applyFont="1" applyBorder="1" applyAlignment="1">
      <alignment horizontal="left"/>
    </xf>
    <xf numFmtId="2" fontId="2" fillId="2" borderId="4" xfId="55" applyNumberFormat="1" applyFont="1" applyFill="1" applyBorder="1"/>
    <xf numFmtId="0" fontId="2" fillId="0" borderId="4" xfId="37" applyFont="1" applyBorder="1"/>
    <xf numFmtId="43" fontId="2" fillId="0" borderId="4" xfId="55" applyNumberFormat="1" applyFont="1" applyFill="1" applyBorder="1"/>
    <xf numFmtId="43" fontId="2" fillId="2" borderId="4" xfId="2" applyFont="1" applyFill="1" applyBorder="1"/>
    <xf numFmtId="176" fontId="2" fillId="0" borderId="2" xfId="0" applyNumberFormat="1" applyFont="1" applyBorder="1" applyAlignment="1">
      <alignment horizontal="left" vertical="center" wrapText="1"/>
    </xf>
    <xf numFmtId="43" fontId="2" fillId="0" borderId="4" xfId="55" applyFont="1" applyFill="1" applyBorder="1"/>
    <xf numFmtId="43" fontId="2" fillId="0" borderId="4" xfId="2" applyFont="1" applyFill="1" applyBorder="1"/>
    <xf numFmtId="43" fontId="2" fillId="0" borderId="4" xfId="2" applyNumberFormat="1" applyFont="1" applyFill="1" applyBorder="1"/>
    <xf numFmtId="0" fontId="2" fillId="0" borderId="4" xfId="37" applyFont="1" applyBorder="1" applyAlignment="1">
      <alignment horizontal="left" vertical="center" wrapText="1"/>
    </xf>
    <xf numFmtId="0" fontId="1" fillId="0" borderId="4" xfId="37" applyFont="1" applyBorder="1"/>
    <xf numFmtId="43" fontId="1" fillId="0" borderId="4" xfId="2" applyFont="1" applyFill="1" applyBorder="1"/>
    <xf numFmtId="43" fontId="2" fillId="0" borderId="14" xfId="2" applyFont="1" applyFill="1" applyBorder="1"/>
    <xf numFmtId="43" fontId="1" fillId="0" borderId="15" xfId="2" applyFont="1" applyFill="1" applyBorder="1"/>
    <xf numFmtId="43" fontId="6" fillId="0" borderId="16" xfId="2" applyFont="1" applyFill="1" applyBorder="1"/>
    <xf numFmtId="0" fontId="5" fillId="0" borderId="4" xfId="37" applyFont="1" applyBorder="1"/>
    <xf numFmtId="0" fontId="2" fillId="0" borderId="4" xfId="37" applyFont="1" applyBorder="1" applyAlignment="1">
      <alignment vertical="center"/>
    </xf>
    <xf numFmtId="0" fontId="5" fillId="0" borderId="4" xfId="37" applyFont="1" applyBorder="1" applyAlignment="1">
      <alignment horizontal="center"/>
    </xf>
    <xf numFmtId="0" fontId="1" fillId="0" borderId="4" xfId="37" applyFont="1" applyBorder="1" applyAlignment="1">
      <alignment horizontal="left"/>
    </xf>
    <xf numFmtId="43" fontId="7" fillId="0" borderId="4" xfId="2" applyFont="1" applyFill="1" applyBorder="1"/>
    <xf numFmtId="0" fontId="2" fillId="0" borderId="4" xfId="37" applyFont="1" applyBorder="1" applyAlignment="1">
      <alignment horizontal="left"/>
    </xf>
    <xf numFmtId="0" fontId="2" fillId="0" borderId="4" xfId="37" applyFont="1" applyBorder="1" applyAlignment="1">
      <alignment horizontal="center"/>
    </xf>
    <xf numFmtId="0" fontId="1" fillId="0" borderId="17" xfId="37" applyFont="1" applyBorder="1" applyAlignment="1">
      <alignment horizontal="left"/>
    </xf>
    <xf numFmtId="0" fontId="1" fillId="0" borderId="17" xfId="37" applyFont="1" applyBorder="1" applyAlignment="1">
      <alignment horizontal="center"/>
    </xf>
    <xf numFmtId="43" fontId="1" fillId="0" borderId="17" xfId="2" applyFont="1" applyFill="1" applyBorder="1"/>
    <xf numFmtId="43" fontId="2" fillId="0" borderId="0" xfId="2" applyFont="1" applyFill="1"/>
    <xf numFmtId="43" fontId="2" fillId="2" borderId="0" xfId="55" applyNumberFormat="1" applyFont="1" applyFill="1"/>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justify" vertical="center"/>
    </xf>
    <xf numFmtId="0" fontId="5" fillId="0" borderId="0" xfId="0" applyFont="1" applyAlignment="1">
      <alignment horizontal="center" vertical="center"/>
    </xf>
    <xf numFmtId="0" fontId="8" fillId="0" borderId="0" xfId="0" applyFont="1"/>
    <xf numFmtId="0" fontId="9" fillId="0" borderId="0" xfId="0" applyFont="1"/>
    <xf numFmtId="0" fontId="1" fillId="0" borderId="0" xfId="0" applyFont="1"/>
    <xf numFmtId="2" fontId="10" fillId="0" borderId="0" xfId="0" applyNumberFormat="1" applyFont="1" applyAlignment="1">
      <alignment horizontal="center" vertical="center" wrapText="1"/>
    </xf>
    <xf numFmtId="0" fontId="11" fillId="0" borderId="0" xfId="0" applyFont="1" applyAlignment="1">
      <alignment horizontal="center"/>
    </xf>
    <xf numFmtId="0" fontId="12" fillId="0" borderId="0" xfId="0" applyFont="1" applyAlignment="1">
      <alignment horizontal="center"/>
    </xf>
    <xf numFmtId="0" fontId="8" fillId="0" borderId="4" xfId="0" applyFont="1" applyBorder="1" applyAlignment="1">
      <alignment horizontal="center" vertical="center" wrapText="1"/>
    </xf>
    <xf numFmtId="0" fontId="8" fillId="0" borderId="4" xfId="0" applyFont="1" applyBorder="1" applyAlignment="1">
      <alignment horizontal="center"/>
    </xf>
    <xf numFmtId="0" fontId="8" fillId="0" borderId="4" xfId="0" applyFont="1" applyBorder="1" applyAlignment="1">
      <alignment horizontal="center" vertical="center"/>
    </xf>
  </cellXfs>
  <cellStyles count="76">
    <cellStyle name="Normal" xfId="0" builtinId="0"/>
    <cellStyle name="40% - Accent1" xfId="1" builtinId="31"/>
    <cellStyle name="Comma" xfId="2" builtinId="3"/>
    <cellStyle name="Comma [0]" xfId="3" builtinId="6"/>
    <cellStyle name="Currency [0]" xfId="4" builtinId="7"/>
    <cellStyle name="Currency" xfId="5" builtinId="4"/>
    <cellStyle name="Percent" xfId="6" builtinId="5"/>
    <cellStyle name="Check Cell" xfId="7" builtinId="23"/>
    <cellStyle name="Heading 2" xfId="8" builtinId="17"/>
    <cellStyle name="Note" xfId="9" builtinId="10"/>
    <cellStyle name="Hyperlink" xfId="10" builtinId="8"/>
    <cellStyle name="60% - Accent4" xfId="11" builtinId="44"/>
    <cellStyle name="Followed Hyperlink" xfId="12" builtinId="9"/>
    <cellStyle name="40% - Accent3" xfId="13" builtinId="39"/>
    <cellStyle name="Warning Text" xfId="14" builtinId="11"/>
    <cellStyle name="Comma 7 2" xfId="15"/>
    <cellStyle name="40% - Accent2" xfId="16" builtinId="35"/>
    <cellStyle name="Title" xfId="17" builtinId="15"/>
    <cellStyle name="CExplanatory Text" xfId="18" builtinId="53"/>
    <cellStyle name="Comma 6 2" xfId="19"/>
    <cellStyle name="Heading 1" xfId="20" builtinId="16"/>
    <cellStyle name="Heading 3" xfId="21" builtinId="18"/>
    <cellStyle name="Heading 4" xfId="22" builtinId="19"/>
    <cellStyle name="Input" xfId="23" builtinId="20"/>
    <cellStyle name="60% - Accent3" xfId="24" builtinId="40"/>
    <cellStyle name="Good" xfId="25" builtinId="26"/>
    <cellStyle name="Output" xfId="26" builtinId="21"/>
    <cellStyle name="Comma 3 3" xfId="27"/>
    <cellStyle name="20% - Accent1" xfId="28" builtinId="30"/>
    <cellStyle name="Calculation" xfId="29" builtinId="22"/>
    <cellStyle name="Linked Cell" xfId="30" builtinId="24"/>
    <cellStyle name="Total" xfId="31" builtinId="25"/>
    <cellStyle name="Comma 6" xfId="32"/>
    <cellStyle name="Bad" xfId="33" builtinId="27"/>
    <cellStyle name="Comma 4 2" xfId="34"/>
    <cellStyle name="Neutral" xfId="35" builtinId="28"/>
    <cellStyle name="Accent1" xfId="36" builtinId="29"/>
    <cellStyle name="Normal 2" xfId="37"/>
    <cellStyle name="20% - Accent5" xfId="38" builtinId="46"/>
    <cellStyle name="60% - Accent1" xfId="39" builtinId="32"/>
    <cellStyle name="Accent2" xfId="40" builtinId="33"/>
    <cellStyle name="20% - Accent2" xfId="41" builtinId="34"/>
    <cellStyle name="20% - Accent6" xfId="42" builtinId="50"/>
    <cellStyle name="60% - Accent2" xfId="43" builtinId="36"/>
    <cellStyle name="Accent3" xfId="44" builtinId="37"/>
    <cellStyle name="20% - Accent3" xfId="45" builtinId="38"/>
    <cellStyle name="Accent4" xfId="46" builtinId="41"/>
    <cellStyle name="20% - Accent4" xfId="47" builtinId="42"/>
    <cellStyle name="40% - Accent4" xfId="48" builtinId="43"/>
    <cellStyle name="Accent5" xfId="49" builtinId="45"/>
    <cellStyle name="40% - Accent5" xfId="50" builtinId="47"/>
    <cellStyle name="60% - Accent5" xfId="51" builtinId="48"/>
    <cellStyle name="Accent6" xfId="52" builtinId="49"/>
    <cellStyle name="40% - Accent6" xfId="53" builtinId="51"/>
    <cellStyle name="60% - Accent6" xfId="54" builtinId="52"/>
    <cellStyle name="Comma 2" xfId="55"/>
    <cellStyle name="Comma 3" xfId="56"/>
    <cellStyle name="Comma 3 2" xfId="57"/>
    <cellStyle name="Normal 2 3" xfId="58"/>
    <cellStyle name="Comma 4" xfId="59"/>
    <cellStyle name="Comma 4 2 2" xfId="60"/>
    <cellStyle name="Comma 5" xfId="61"/>
    <cellStyle name="Comma 5 2" xfId="62"/>
    <cellStyle name="Comma 7" xfId="63"/>
    <cellStyle name="Normal 2 2" xfId="64"/>
    <cellStyle name="Normal 3" xfId="65"/>
    <cellStyle name="Normal 3 2" xfId="66"/>
    <cellStyle name="Normal 4" xfId="67"/>
    <cellStyle name="Normal 4 2" xfId="68"/>
    <cellStyle name="Normal 4 3" xfId="69"/>
    <cellStyle name="Normal 4 3 2" xfId="70"/>
    <cellStyle name="Normal 4 4" xfId="71"/>
    <cellStyle name="Normal 4 4 2" xfId="72"/>
    <cellStyle name="Normal 4 5" xfId="73"/>
    <cellStyle name="Normal 4 5 2" xfId="74"/>
    <cellStyle name="Percent 2" xfId="75"/>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8"/>
  <sheetViews>
    <sheetView workbookViewId="0">
      <selection activeCell="A21" sqref="A21:R21"/>
    </sheetView>
  </sheetViews>
  <sheetFormatPr defaultColWidth="9" defaultRowHeight="13.2"/>
  <cols>
    <col min="1" max="1" width="19.5740740740741" style="72" customWidth="1"/>
    <col min="2" max="2" width="2.14814814814815" style="72" customWidth="1"/>
    <col min="3" max="7" width="2.57407407407407" style="72" customWidth="1"/>
    <col min="8" max="8" width="3.27777777777778" style="72" customWidth="1"/>
    <col min="9" max="9" width="2.57407407407407" style="72" customWidth="1"/>
    <col min="10" max="14" width="2" style="72" customWidth="1"/>
    <col min="15" max="17" width="9.14814814814815" style="72"/>
    <col min="18" max="18" width="10.4259259259259" style="72" customWidth="1"/>
    <col min="19" max="256" width="9.14814814814815" style="72"/>
    <col min="257" max="257" width="19.5740740740741" style="72" customWidth="1"/>
    <col min="258" max="258" width="2.14814814814815" style="72" customWidth="1"/>
    <col min="259" max="265" width="2.57407407407407" style="72" customWidth="1"/>
    <col min="266" max="270" width="2" style="72" customWidth="1"/>
    <col min="271" max="512" width="9.14814814814815" style="72"/>
    <col min="513" max="513" width="19.5740740740741" style="72" customWidth="1"/>
    <col min="514" max="514" width="2.14814814814815" style="72" customWidth="1"/>
    <col min="515" max="521" width="2.57407407407407" style="72" customWidth="1"/>
    <col min="522" max="526" width="2" style="72" customWidth="1"/>
    <col min="527" max="768" width="9.14814814814815" style="72"/>
    <col min="769" max="769" width="19.5740740740741" style="72" customWidth="1"/>
    <col min="770" max="770" width="2.14814814814815" style="72" customWidth="1"/>
    <col min="771" max="777" width="2.57407407407407" style="72" customWidth="1"/>
    <col min="778" max="782" width="2" style="72" customWidth="1"/>
    <col min="783" max="1024" width="9.14814814814815" style="72"/>
    <col min="1025" max="1025" width="19.5740740740741" style="72" customWidth="1"/>
    <col min="1026" max="1026" width="2.14814814814815" style="72" customWidth="1"/>
    <col min="1027" max="1033" width="2.57407407407407" style="72" customWidth="1"/>
    <col min="1034" max="1038" width="2" style="72" customWidth="1"/>
    <col min="1039" max="1280" width="9.14814814814815" style="72"/>
    <col min="1281" max="1281" width="19.5740740740741" style="72" customWidth="1"/>
    <col min="1282" max="1282" width="2.14814814814815" style="72" customWidth="1"/>
    <col min="1283" max="1289" width="2.57407407407407" style="72" customWidth="1"/>
    <col min="1290" max="1294" width="2" style="72" customWidth="1"/>
    <col min="1295" max="1536" width="9.14814814814815" style="72"/>
    <col min="1537" max="1537" width="19.5740740740741" style="72" customWidth="1"/>
    <col min="1538" max="1538" width="2.14814814814815" style="72" customWidth="1"/>
    <col min="1539" max="1545" width="2.57407407407407" style="72" customWidth="1"/>
    <col min="1546" max="1550" width="2" style="72" customWidth="1"/>
    <col min="1551" max="1792" width="9.14814814814815" style="72"/>
    <col min="1793" max="1793" width="19.5740740740741" style="72" customWidth="1"/>
    <col min="1794" max="1794" width="2.14814814814815" style="72" customWidth="1"/>
    <col min="1795" max="1801" width="2.57407407407407" style="72" customWidth="1"/>
    <col min="1802" max="1806" width="2" style="72" customWidth="1"/>
    <col min="1807" max="2048" width="9.14814814814815" style="72"/>
    <col min="2049" max="2049" width="19.5740740740741" style="72" customWidth="1"/>
    <col min="2050" max="2050" width="2.14814814814815" style="72" customWidth="1"/>
    <col min="2051" max="2057" width="2.57407407407407" style="72" customWidth="1"/>
    <col min="2058" max="2062" width="2" style="72" customWidth="1"/>
    <col min="2063" max="2304" width="9.14814814814815" style="72"/>
    <col min="2305" max="2305" width="19.5740740740741" style="72" customWidth="1"/>
    <col min="2306" max="2306" width="2.14814814814815" style="72" customWidth="1"/>
    <col min="2307" max="2313" width="2.57407407407407" style="72" customWidth="1"/>
    <col min="2314" max="2318" width="2" style="72" customWidth="1"/>
    <col min="2319" max="2560" width="9.14814814814815" style="72"/>
    <col min="2561" max="2561" width="19.5740740740741" style="72" customWidth="1"/>
    <col min="2562" max="2562" width="2.14814814814815" style="72" customWidth="1"/>
    <col min="2563" max="2569" width="2.57407407407407" style="72" customWidth="1"/>
    <col min="2570" max="2574" width="2" style="72" customWidth="1"/>
    <col min="2575" max="2816" width="9.14814814814815" style="72"/>
    <col min="2817" max="2817" width="19.5740740740741" style="72" customWidth="1"/>
    <col min="2818" max="2818" width="2.14814814814815" style="72" customWidth="1"/>
    <col min="2819" max="2825" width="2.57407407407407" style="72" customWidth="1"/>
    <col min="2826" max="2830" width="2" style="72" customWidth="1"/>
    <col min="2831" max="3072" width="9.14814814814815" style="72"/>
    <col min="3073" max="3073" width="19.5740740740741" style="72" customWidth="1"/>
    <col min="3074" max="3074" width="2.14814814814815" style="72" customWidth="1"/>
    <col min="3075" max="3081" width="2.57407407407407" style="72" customWidth="1"/>
    <col min="3082" max="3086" width="2" style="72" customWidth="1"/>
    <col min="3087" max="3328" width="9.14814814814815" style="72"/>
    <col min="3329" max="3329" width="19.5740740740741" style="72" customWidth="1"/>
    <col min="3330" max="3330" width="2.14814814814815" style="72" customWidth="1"/>
    <col min="3331" max="3337" width="2.57407407407407" style="72" customWidth="1"/>
    <col min="3338" max="3342" width="2" style="72" customWidth="1"/>
    <col min="3343" max="3584" width="9.14814814814815" style="72"/>
    <col min="3585" max="3585" width="19.5740740740741" style="72" customWidth="1"/>
    <col min="3586" max="3586" width="2.14814814814815" style="72" customWidth="1"/>
    <col min="3587" max="3593" width="2.57407407407407" style="72" customWidth="1"/>
    <col min="3594" max="3598" width="2" style="72" customWidth="1"/>
    <col min="3599" max="3840" width="9.14814814814815" style="72"/>
    <col min="3841" max="3841" width="19.5740740740741" style="72" customWidth="1"/>
    <col min="3842" max="3842" width="2.14814814814815" style="72" customWidth="1"/>
    <col min="3843" max="3849" width="2.57407407407407" style="72" customWidth="1"/>
    <col min="3850" max="3854" width="2" style="72" customWidth="1"/>
    <col min="3855" max="4096" width="9.14814814814815" style="72"/>
    <col min="4097" max="4097" width="19.5740740740741" style="72" customWidth="1"/>
    <col min="4098" max="4098" width="2.14814814814815" style="72" customWidth="1"/>
    <col min="4099" max="4105" width="2.57407407407407" style="72" customWidth="1"/>
    <col min="4106" max="4110" width="2" style="72" customWidth="1"/>
    <col min="4111" max="4352" width="9.14814814814815" style="72"/>
    <col min="4353" max="4353" width="19.5740740740741" style="72" customWidth="1"/>
    <col min="4354" max="4354" width="2.14814814814815" style="72" customWidth="1"/>
    <col min="4355" max="4361" width="2.57407407407407" style="72" customWidth="1"/>
    <col min="4362" max="4366" width="2" style="72" customWidth="1"/>
    <col min="4367" max="4608" width="9.14814814814815" style="72"/>
    <col min="4609" max="4609" width="19.5740740740741" style="72" customWidth="1"/>
    <col min="4610" max="4610" width="2.14814814814815" style="72" customWidth="1"/>
    <col min="4611" max="4617" width="2.57407407407407" style="72" customWidth="1"/>
    <col min="4618" max="4622" width="2" style="72" customWidth="1"/>
    <col min="4623" max="4864" width="9.14814814814815" style="72"/>
    <col min="4865" max="4865" width="19.5740740740741" style="72" customWidth="1"/>
    <col min="4866" max="4866" width="2.14814814814815" style="72" customWidth="1"/>
    <col min="4867" max="4873" width="2.57407407407407" style="72" customWidth="1"/>
    <col min="4874" max="4878" width="2" style="72" customWidth="1"/>
    <col min="4879" max="5120" width="9.14814814814815" style="72"/>
    <col min="5121" max="5121" width="19.5740740740741" style="72" customWidth="1"/>
    <col min="5122" max="5122" width="2.14814814814815" style="72" customWidth="1"/>
    <col min="5123" max="5129" width="2.57407407407407" style="72" customWidth="1"/>
    <col min="5130" max="5134" width="2" style="72" customWidth="1"/>
    <col min="5135" max="5376" width="9.14814814814815" style="72"/>
    <col min="5377" max="5377" width="19.5740740740741" style="72" customWidth="1"/>
    <col min="5378" max="5378" width="2.14814814814815" style="72" customWidth="1"/>
    <col min="5379" max="5385" width="2.57407407407407" style="72" customWidth="1"/>
    <col min="5386" max="5390" width="2" style="72" customWidth="1"/>
    <col min="5391" max="5632" width="9.14814814814815" style="72"/>
    <col min="5633" max="5633" width="19.5740740740741" style="72" customWidth="1"/>
    <col min="5634" max="5634" width="2.14814814814815" style="72" customWidth="1"/>
    <col min="5635" max="5641" width="2.57407407407407" style="72" customWidth="1"/>
    <col min="5642" max="5646" width="2" style="72" customWidth="1"/>
    <col min="5647" max="5888" width="9.14814814814815" style="72"/>
    <col min="5889" max="5889" width="19.5740740740741" style="72" customWidth="1"/>
    <col min="5890" max="5890" width="2.14814814814815" style="72" customWidth="1"/>
    <col min="5891" max="5897" width="2.57407407407407" style="72" customWidth="1"/>
    <col min="5898" max="5902" width="2" style="72" customWidth="1"/>
    <col min="5903" max="6144" width="9.14814814814815" style="72"/>
    <col min="6145" max="6145" width="19.5740740740741" style="72" customWidth="1"/>
    <col min="6146" max="6146" width="2.14814814814815" style="72" customWidth="1"/>
    <col min="6147" max="6153" width="2.57407407407407" style="72" customWidth="1"/>
    <col min="6154" max="6158" width="2" style="72" customWidth="1"/>
    <col min="6159" max="6400" width="9.14814814814815" style="72"/>
    <col min="6401" max="6401" width="19.5740740740741" style="72" customWidth="1"/>
    <col min="6402" max="6402" width="2.14814814814815" style="72" customWidth="1"/>
    <col min="6403" max="6409" width="2.57407407407407" style="72" customWidth="1"/>
    <col min="6410" max="6414" width="2" style="72" customWidth="1"/>
    <col min="6415" max="6656" width="9.14814814814815" style="72"/>
    <col min="6657" max="6657" width="19.5740740740741" style="72" customWidth="1"/>
    <col min="6658" max="6658" width="2.14814814814815" style="72" customWidth="1"/>
    <col min="6659" max="6665" width="2.57407407407407" style="72" customWidth="1"/>
    <col min="6666" max="6670" width="2" style="72" customWidth="1"/>
    <col min="6671" max="6912" width="9.14814814814815" style="72"/>
    <col min="6913" max="6913" width="19.5740740740741" style="72" customWidth="1"/>
    <col min="6914" max="6914" width="2.14814814814815" style="72" customWidth="1"/>
    <col min="6915" max="6921" width="2.57407407407407" style="72" customWidth="1"/>
    <col min="6922" max="6926" width="2" style="72" customWidth="1"/>
    <col min="6927" max="7168" width="9.14814814814815" style="72"/>
    <col min="7169" max="7169" width="19.5740740740741" style="72" customWidth="1"/>
    <col min="7170" max="7170" width="2.14814814814815" style="72" customWidth="1"/>
    <col min="7171" max="7177" width="2.57407407407407" style="72" customWidth="1"/>
    <col min="7178" max="7182" width="2" style="72" customWidth="1"/>
    <col min="7183" max="7424" width="9.14814814814815" style="72"/>
    <col min="7425" max="7425" width="19.5740740740741" style="72" customWidth="1"/>
    <col min="7426" max="7426" width="2.14814814814815" style="72" customWidth="1"/>
    <col min="7427" max="7433" width="2.57407407407407" style="72" customWidth="1"/>
    <col min="7434" max="7438" width="2" style="72" customWidth="1"/>
    <col min="7439" max="7680" width="9.14814814814815" style="72"/>
    <col min="7681" max="7681" width="19.5740740740741" style="72" customWidth="1"/>
    <col min="7682" max="7682" width="2.14814814814815" style="72" customWidth="1"/>
    <col min="7683" max="7689" width="2.57407407407407" style="72" customWidth="1"/>
    <col min="7690" max="7694" width="2" style="72" customWidth="1"/>
    <col min="7695" max="7936" width="9.14814814814815" style="72"/>
    <col min="7937" max="7937" width="19.5740740740741" style="72" customWidth="1"/>
    <col min="7938" max="7938" width="2.14814814814815" style="72" customWidth="1"/>
    <col min="7939" max="7945" width="2.57407407407407" style="72" customWidth="1"/>
    <col min="7946" max="7950" width="2" style="72" customWidth="1"/>
    <col min="7951" max="8192" width="9.14814814814815" style="72"/>
    <col min="8193" max="8193" width="19.5740740740741" style="72" customWidth="1"/>
    <col min="8194" max="8194" width="2.14814814814815" style="72" customWidth="1"/>
    <col min="8195" max="8201" width="2.57407407407407" style="72" customWidth="1"/>
    <col min="8202" max="8206" width="2" style="72" customWidth="1"/>
    <col min="8207" max="8448" width="9.14814814814815" style="72"/>
    <col min="8449" max="8449" width="19.5740740740741" style="72" customWidth="1"/>
    <col min="8450" max="8450" width="2.14814814814815" style="72" customWidth="1"/>
    <col min="8451" max="8457" width="2.57407407407407" style="72" customWidth="1"/>
    <col min="8458" max="8462" width="2" style="72" customWidth="1"/>
    <col min="8463" max="8704" width="9.14814814814815" style="72"/>
    <col min="8705" max="8705" width="19.5740740740741" style="72" customWidth="1"/>
    <col min="8706" max="8706" width="2.14814814814815" style="72" customWidth="1"/>
    <col min="8707" max="8713" width="2.57407407407407" style="72" customWidth="1"/>
    <col min="8714" max="8718" width="2" style="72" customWidth="1"/>
    <col min="8719" max="8960" width="9.14814814814815" style="72"/>
    <col min="8961" max="8961" width="19.5740740740741" style="72" customWidth="1"/>
    <col min="8962" max="8962" width="2.14814814814815" style="72" customWidth="1"/>
    <col min="8963" max="8969" width="2.57407407407407" style="72" customWidth="1"/>
    <col min="8970" max="8974" width="2" style="72" customWidth="1"/>
    <col min="8975" max="9216" width="9.14814814814815" style="72"/>
    <col min="9217" max="9217" width="19.5740740740741" style="72" customWidth="1"/>
    <col min="9218" max="9218" width="2.14814814814815" style="72" customWidth="1"/>
    <col min="9219" max="9225" width="2.57407407407407" style="72" customWidth="1"/>
    <col min="9226" max="9230" width="2" style="72" customWidth="1"/>
    <col min="9231" max="9472" width="9.14814814814815" style="72"/>
    <col min="9473" max="9473" width="19.5740740740741" style="72" customWidth="1"/>
    <col min="9474" max="9474" width="2.14814814814815" style="72" customWidth="1"/>
    <col min="9475" max="9481" width="2.57407407407407" style="72" customWidth="1"/>
    <col min="9482" max="9486" width="2" style="72" customWidth="1"/>
    <col min="9487" max="9728" width="9.14814814814815" style="72"/>
    <col min="9729" max="9729" width="19.5740740740741" style="72" customWidth="1"/>
    <col min="9730" max="9730" width="2.14814814814815" style="72" customWidth="1"/>
    <col min="9731" max="9737" width="2.57407407407407" style="72" customWidth="1"/>
    <col min="9738" max="9742" width="2" style="72" customWidth="1"/>
    <col min="9743" max="9984" width="9.14814814814815" style="72"/>
    <col min="9985" max="9985" width="19.5740740740741" style="72" customWidth="1"/>
    <col min="9986" max="9986" width="2.14814814814815" style="72" customWidth="1"/>
    <col min="9987" max="9993" width="2.57407407407407" style="72" customWidth="1"/>
    <col min="9994" max="9998" width="2" style="72" customWidth="1"/>
    <col min="9999" max="10240" width="9.14814814814815" style="72"/>
    <col min="10241" max="10241" width="19.5740740740741" style="72" customWidth="1"/>
    <col min="10242" max="10242" width="2.14814814814815" style="72" customWidth="1"/>
    <col min="10243" max="10249" width="2.57407407407407" style="72" customWidth="1"/>
    <col min="10250" max="10254" width="2" style="72" customWidth="1"/>
    <col min="10255" max="10496" width="9.14814814814815" style="72"/>
    <col min="10497" max="10497" width="19.5740740740741" style="72" customWidth="1"/>
    <col min="10498" max="10498" width="2.14814814814815" style="72" customWidth="1"/>
    <col min="10499" max="10505" width="2.57407407407407" style="72" customWidth="1"/>
    <col min="10506" max="10510" width="2" style="72" customWidth="1"/>
    <col min="10511" max="10752" width="9.14814814814815" style="72"/>
    <col min="10753" max="10753" width="19.5740740740741" style="72" customWidth="1"/>
    <col min="10754" max="10754" width="2.14814814814815" style="72" customWidth="1"/>
    <col min="10755" max="10761" width="2.57407407407407" style="72" customWidth="1"/>
    <col min="10762" max="10766" width="2" style="72" customWidth="1"/>
    <col min="10767" max="11008" width="9.14814814814815" style="72"/>
    <col min="11009" max="11009" width="19.5740740740741" style="72" customWidth="1"/>
    <col min="11010" max="11010" width="2.14814814814815" style="72" customWidth="1"/>
    <col min="11011" max="11017" width="2.57407407407407" style="72" customWidth="1"/>
    <col min="11018" max="11022" width="2" style="72" customWidth="1"/>
    <col min="11023" max="11264" width="9.14814814814815" style="72"/>
    <col min="11265" max="11265" width="19.5740740740741" style="72" customWidth="1"/>
    <col min="11266" max="11266" width="2.14814814814815" style="72" customWidth="1"/>
    <col min="11267" max="11273" width="2.57407407407407" style="72" customWidth="1"/>
    <col min="11274" max="11278" width="2" style="72" customWidth="1"/>
    <col min="11279" max="11520" width="9.14814814814815" style="72"/>
    <col min="11521" max="11521" width="19.5740740740741" style="72" customWidth="1"/>
    <col min="11522" max="11522" width="2.14814814814815" style="72" customWidth="1"/>
    <col min="11523" max="11529" width="2.57407407407407" style="72" customWidth="1"/>
    <col min="11530" max="11534" width="2" style="72" customWidth="1"/>
    <col min="11535" max="11776" width="9.14814814814815" style="72"/>
    <col min="11777" max="11777" width="19.5740740740741" style="72" customWidth="1"/>
    <col min="11778" max="11778" width="2.14814814814815" style="72" customWidth="1"/>
    <col min="11779" max="11785" width="2.57407407407407" style="72" customWidth="1"/>
    <col min="11786" max="11790" width="2" style="72" customWidth="1"/>
    <col min="11791" max="12032" width="9.14814814814815" style="72"/>
    <col min="12033" max="12033" width="19.5740740740741" style="72" customWidth="1"/>
    <col min="12034" max="12034" width="2.14814814814815" style="72" customWidth="1"/>
    <col min="12035" max="12041" width="2.57407407407407" style="72" customWidth="1"/>
    <col min="12042" max="12046" width="2" style="72" customWidth="1"/>
    <col min="12047" max="12288" width="9.14814814814815" style="72"/>
    <col min="12289" max="12289" width="19.5740740740741" style="72" customWidth="1"/>
    <col min="12290" max="12290" width="2.14814814814815" style="72" customWidth="1"/>
    <col min="12291" max="12297" width="2.57407407407407" style="72" customWidth="1"/>
    <col min="12298" max="12302" width="2" style="72" customWidth="1"/>
    <col min="12303" max="12544" width="9.14814814814815" style="72"/>
    <col min="12545" max="12545" width="19.5740740740741" style="72" customWidth="1"/>
    <col min="12546" max="12546" width="2.14814814814815" style="72" customWidth="1"/>
    <col min="12547" max="12553" width="2.57407407407407" style="72" customWidth="1"/>
    <col min="12554" max="12558" width="2" style="72" customWidth="1"/>
    <col min="12559" max="12800" width="9.14814814814815" style="72"/>
    <col min="12801" max="12801" width="19.5740740740741" style="72" customWidth="1"/>
    <col min="12802" max="12802" width="2.14814814814815" style="72" customWidth="1"/>
    <col min="12803" max="12809" width="2.57407407407407" style="72" customWidth="1"/>
    <col min="12810" max="12814" width="2" style="72" customWidth="1"/>
    <col min="12815" max="13056" width="9.14814814814815" style="72"/>
    <col min="13057" max="13057" width="19.5740740740741" style="72" customWidth="1"/>
    <col min="13058" max="13058" width="2.14814814814815" style="72" customWidth="1"/>
    <col min="13059" max="13065" width="2.57407407407407" style="72" customWidth="1"/>
    <col min="13066" max="13070" width="2" style="72" customWidth="1"/>
    <col min="13071" max="13312" width="9.14814814814815" style="72"/>
    <col min="13313" max="13313" width="19.5740740740741" style="72" customWidth="1"/>
    <col min="13314" max="13314" width="2.14814814814815" style="72" customWidth="1"/>
    <col min="13315" max="13321" width="2.57407407407407" style="72" customWidth="1"/>
    <col min="13322" max="13326" width="2" style="72" customWidth="1"/>
    <col min="13327" max="13568" width="9.14814814814815" style="72"/>
    <col min="13569" max="13569" width="19.5740740740741" style="72" customWidth="1"/>
    <col min="13570" max="13570" width="2.14814814814815" style="72" customWidth="1"/>
    <col min="13571" max="13577" width="2.57407407407407" style="72" customWidth="1"/>
    <col min="13578" max="13582" width="2" style="72" customWidth="1"/>
    <col min="13583" max="13824" width="9.14814814814815" style="72"/>
    <col min="13825" max="13825" width="19.5740740740741" style="72" customWidth="1"/>
    <col min="13826" max="13826" width="2.14814814814815" style="72" customWidth="1"/>
    <col min="13827" max="13833" width="2.57407407407407" style="72" customWidth="1"/>
    <col min="13834" max="13838" width="2" style="72" customWidth="1"/>
    <col min="13839" max="14080" width="9.14814814814815" style="72"/>
    <col min="14081" max="14081" width="19.5740740740741" style="72" customWidth="1"/>
    <col min="14082" max="14082" width="2.14814814814815" style="72" customWidth="1"/>
    <col min="14083" max="14089" width="2.57407407407407" style="72" customWidth="1"/>
    <col min="14090" max="14094" width="2" style="72" customWidth="1"/>
    <col min="14095" max="14336" width="9.14814814814815" style="72"/>
    <col min="14337" max="14337" width="19.5740740740741" style="72" customWidth="1"/>
    <col min="14338" max="14338" width="2.14814814814815" style="72" customWidth="1"/>
    <col min="14339" max="14345" width="2.57407407407407" style="72" customWidth="1"/>
    <col min="14346" max="14350" width="2" style="72" customWidth="1"/>
    <col min="14351" max="14592" width="9.14814814814815" style="72"/>
    <col min="14593" max="14593" width="19.5740740740741" style="72" customWidth="1"/>
    <col min="14594" max="14594" width="2.14814814814815" style="72" customWidth="1"/>
    <col min="14595" max="14601" width="2.57407407407407" style="72" customWidth="1"/>
    <col min="14602" max="14606" width="2" style="72" customWidth="1"/>
    <col min="14607" max="14848" width="9.14814814814815" style="72"/>
    <col min="14849" max="14849" width="19.5740740740741" style="72" customWidth="1"/>
    <col min="14850" max="14850" width="2.14814814814815" style="72" customWidth="1"/>
    <col min="14851" max="14857" width="2.57407407407407" style="72" customWidth="1"/>
    <col min="14858" max="14862" width="2" style="72" customWidth="1"/>
    <col min="14863" max="15104" width="9.14814814814815" style="72"/>
    <col min="15105" max="15105" width="19.5740740740741" style="72" customWidth="1"/>
    <col min="15106" max="15106" width="2.14814814814815" style="72" customWidth="1"/>
    <col min="15107" max="15113" width="2.57407407407407" style="72" customWidth="1"/>
    <col min="15114" max="15118" width="2" style="72" customWidth="1"/>
    <col min="15119" max="15360" width="9.14814814814815" style="72"/>
    <col min="15361" max="15361" width="19.5740740740741" style="72" customWidth="1"/>
    <col min="15362" max="15362" width="2.14814814814815" style="72" customWidth="1"/>
    <col min="15363" max="15369" width="2.57407407407407" style="72" customWidth="1"/>
    <col min="15370" max="15374" width="2" style="72" customWidth="1"/>
    <col min="15375" max="15616" width="9.14814814814815" style="72"/>
    <col min="15617" max="15617" width="19.5740740740741" style="72" customWidth="1"/>
    <col min="15618" max="15618" width="2.14814814814815" style="72" customWidth="1"/>
    <col min="15619" max="15625" width="2.57407407407407" style="72" customWidth="1"/>
    <col min="15626" max="15630" width="2" style="72" customWidth="1"/>
    <col min="15631" max="15872" width="9.14814814814815" style="72"/>
    <col min="15873" max="15873" width="19.5740740740741" style="72" customWidth="1"/>
    <col min="15874" max="15874" width="2.14814814814815" style="72" customWidth="1"/>
    <col min="15875" max="15881" width="2.57407407407407" style="72" customWidth="1"/>
    <col min="15882" max="15886" width="2" style="72" customWidth="1"/>
    <col min="15887" max="16128" width="9.14814814814815" style="72"/>
    <col min="16129" max="16129" width="19.5740740740741" style="72" customWidth="1"/>
    <col min="16130" max="16130" width="2.14814814814815" style="72" customWidth="1"/>
    <col min="16131" max="16137" width="2.57407407407407" style="72" customWidth="1"/>
    <col min="16138" max="16142" width="2" style="72" customWidth="1"/>
    <col min="16143" max="16384" width="9.14814814814815" style="72"/>
  </cols>
  <sheetData>
    <row r="1" s="72" customFormat="1" ht="13.8" spans="1:18">
      <c r="A1" s="23"/>
      <c r="B1" s="23"/>
      <c r="C1" s="23"/>
      <c r="D1" s="23"/>
      <c r="E1" s="23"/>
      <c r="F1" s="23"/>
      <c r="G1" s="23"/>
      <c r="H1" s="23"/>
      <c r="I1" s="23"/>
      <c r="J1" s="23"/>
      <c r="K1" s="23"/>
      <c r="M1" s="23"/>
      <c r="N1" s="23"/>
      <c r="P1" s="3" t="s">
        <v>0</v>
      </c>
      <c r="Q1" s="3"/>
      <c r="R1" s="3"/>
    </row>
    <row r="2" s="72" customFormat="1" ht="13.8" spans="1:18">
      <c r="A2" s="23"/>
      <c r="B2" s="23"/>
      <c r="C2" s="23"/>
      <c r="D2" s="23"/>
      <c r="E2" s="23"/>
      <c r="F2" s="23"/>
      <c r="G2" s="23"/>
      <c r="H2" s="23"/>
      <c r="I2" s="23"/>
      <c r="J2" s="23"/>
      <c r="K2" s="23"/>
      <c r="M2" s="23"/>
      <c r="N2" s="23"/>
      <c r="P2" s="3" t="s">
        <v>1</v>
      </c>
      <c r="Q2" s="3"/>
      <c r="R2" s="3"/>
    </row>
    <row r="3" s="72" customFormat="1" ht="13.8" spans="1:16">
      <c r="A3" s="23"/>
      <c r="B3" s="23"/>
      <c r="C3" s="23"/>
      <c r="D3" s="23"/>
      <c r="E3" s="23"/>
      <c r="F3" s="23"/>
      <c r="G3" s="23"/>
      <c r="H3" s="23"/>
      <c r="I3" s="23"/>
      <c r="J3" s="23"/>
      <c r="K3" s="23"/>
      <c r="M3" s="23"/>
      <c r="N3" s="23"/>
      <c r="P3" s="23"/>
    </row>
    <row r="4" s="72" customFormat="1" ht="13.8" spans="1:14">
      <c r="A4" s="23"/>
      <c r="B4" s="23"/>
      <c r="C4" s="23"/>
      <c r="D4" s="23"/>
      <c r="E4" s="23"/>
      <c r="F4" s="23"/>
      <c r="G4" s="23"/>
      <c r="H4" s="23"/>
      <c r="I4" s="23"/>
      <c r="J4" s="23"/>
      <c r="K4" s="23"/>
      <c r="L4" s="23"/>
      <c r="M4" s="23"/>
      <c r="N4" s="23"/>
    </row>
    <row r="5" s="72" customFormat="1" ht="13.8" spans="1:14">
      <c r="A5" s="23" t="s">
        <v>2</v>
      </c>
      <c r="B5" s="74"/>
      <c r="C5" s="74">
        <v>2</v>
      </c>
      <c r="D5" s="74">
        <v>1</v>
      </c>
      <c r="E5" s="74">
        <v>1</v>
      </c>
      <c r="F5" s="74">
        <v>7</v>
      </c>
      <c r="G5" s="74">
        <v>4</v>
      </c>
      <c r="H5" s="74">
        <v>3</v>
      </c>
      <c r="I5" s="74">
        <v>6</v>
      </c>
      <c r="J5" s="23"/>
      <c r="K5" s="23"/>
      <c r="L5" s="23"/>
      <c r="M5" s="23"/>
      <c r="N5" s="23"/>
    </row>
    <row r="6" s="72" customFormat="1" ht="13.8" spans="1:1">
      <c r="A6" s="74"/>
    </row>
    <row r="8" s="72" customFormat="1" ht="9" customHeight="1" spans="1:1">
      <c r="A8" s="75" t="s">
        <v>3</v>
      </c>
    </row>
    <row r="9" s="72" customFormat="1" spans="1:1">
      <c r="A9" s="75"/>
    </row>
    <row r="10" s="72" customFormat="1" ht="25.5" customHeight="1" spans="1:1">
      <c r="A10" s="75"/>
    </row>
    <row r="13" s="72" customFormat="1" spans="19:19">
      <c r="S13" s="72" t="s">
        <v>4</v>
      </c>
    </row>
    <row r="19" s="73" customFormat="1" ht="61.2" spans="1:18">
      <c r="A19" s="76" t="s">
        <v>5</v>
      </c>
      <c r="B19" s="76"/>
      <c r="C19" s="76"/>
      <c r="D19" s="76"/>
      <c r="E19" s="76"/>
      <c r="F19" s="76"/>
      <c r="G19" s="76"/>
      <c r="H19" s="76"/>
      <c r="I19" s="76"/>
      <c r="J19" s="76"/>
      <c r="K19" s="76"/>
      <c r="L19" s="76"/>
      <c r="M19" s="76"/>
      <c r="N19" s="76"/>
      <c r="O19" s="76"/>
      <c r="P19" s="76"/>
      <c r="Q19" s="76"/>
      <c r="R19" s="76"/>
    </row>
    <row r="21" s="72" customFormat="1" ht="25.2" spans="1:18">
      <c r="A21" s="77" t="s">
        <v>6</v>
      </c>
      <c r="B21" s="77"/>
      <c r="C21" s="77"/>
      <c r="D21" s="77"/>
      <c r="E21" s="77"/>
      <c r="F21" s="77"/>
      <c r="G21" s="77"/>
      <c r="H21" s="77"/>
      <c r="I21" s="77"/>
      <c r="J21" s="77"/>
      <c r="K21" s="77"/>
      <c r="L21" s="77"/>
      <c r="M21" s="77"/>
      <c r="N21" s="77"/>
      <c r="O21" s="77"/>
      <c r="P21" s="77"/>
      <c r="Q21" s="77"/>
      <c r="R21" s="77"/>
    </row>
    <row r="23" s="72" customFormat="1" ht="25.2" spans="1:18">
      <c r="A23" s="77" t="s">
        <v>7</v>
      </c>
      <c r="B23" s="77"/>
      <c r="C23" s="77"/>
      <c r="D23" s="77"/>
      <c r="E23" s="77"/>
      <c r="F23" s="77"/>
      <c r="G23" s="77"/>
      <c r="H23" s="77"/>
      <c r="I23" s="77"/>
      <c r="J23" s="77"/>
      <c r="K23" s="77"/>
      <c r="L23" s="77"/>
      <c r="M23" s="77"/>
      <c r="N23" s="77"/>
      <c r="O23" s="77"/>
      <c r="P23" s="77"/>
      <c r="Q23" s="77"/>
      <c r="R23" s="77"/>
    </row>
    <row r="33" s="72" customFormat="1" ht="25.5" customHeight="1"/>
    <row r="34" s="72" customFormat="1" ht="38.25" customHeight="1" spans="1:18">
      <c r="A34" s="78" t="s">
        <v>8</v>
      </c>
      <c r="B34" s="78"/>
      <c r="C34" s="78"/>
      <c r="D34" s="78"/>
      <c r="E34" s="78"/>
      <c r="F34" s="78"/>
      <c r="G34" s="78"/>
      <c r="H34" s="78"/>
      <c r="I34" s="78"/>
      <c r="J34" s="78"/>
      <c r="K34" s="78"/>
      <c r="L34" s="78"/>
      <c r="M34" s="78"/>
      <c r="N34" s="78" t="s">
        <v>9</v>
      </c>
      <c r="O34" s="78"/>
      <c r="P34" s="78"/>
      <c r="Q34" s="80" t="s">
        <v>10</v>
      </c>
      <c r="R34" s="80"/>
    </row>
    <row r="35" s="72" customFormat="1" ht="26.25" customHeight="1" spans="1:18">
      <c r="A35" s="79"/>
      <c r="B35" s="79"/>
      <c r="C35" s="79"/>
      <c r="D35" s="79"/>
      <c r="E35" s="79"/>
      <c r="F35" s="79"/>
      <c r="G35" s="79"/>
      <c r="H35" s="79"/>
      <c r="I35" s="79"/>
      <c r="J35" s="79"/>
      <c r="K35" s="79"/>
      <c r="L35" s="79"/>
      <c r="M35" s="79"/>
      <c r="N35" s="79"/>
      <c r="O35" s="79"/>
      <c r="P35" s="79"/>
      <c r="Q35" s="79"/>
      <c r="R35" s="79"/>
    </row>
    <row r="36" s="72" customFormat="1" ht="26.25" customHeight="1" spans="1:18">
      <c r="A36" s="79"/>
      <c r="B36" s="79"/>
      <c r="C36" s="79"/>
      <c r="D36" s="79"/>
      <c r="E36" s="79"/>
      <c r="F36" s="79"/>
      <c r="G36" s="79"/>
      <c r="H36" s="79"/>
      <c r="I36" s="79"/>
      <c r="J36" s="79"/>
      <c r="K36" s="79"/>
      <c r="L36" s="79"/>
      <c r="M36" s="79"/>
      <c r="N36" s="79"/>
      <c r="O36" s="79"/>
      <c r="P36" s="79"/>
      <c r="Q36" s="79"/>
      <c r="R36" s="79"/>
    </row>
    <row r="37" s="72" customFormat="1" ht="26.25" customHeight="1" spans="1:18">
      <c r="A37" s="79"/>
      <c r="B37" s="79"/>
      <c r="C37" s="79"/>
      <c r="D37" s="79"/>
      <c r="E37" s="79"/>
      <c r="F37" s="79"/>
      <c r="G37" s="79"/>
      <c r="H37" s="79"/>
      <c r="I37" s="79"/>
      <c r="J37" s="79"/>
      <c r="K37" s="79"/>
      <c r="L37" s="79"/>
      <c r="M37" s="79"/>
      <c r="N37" s="79"/>
      <c r="O37" s="79"/>
      <c r="P37" s="79"/>
      <c r="Q37" s="79"/>
      <c r="R37" s="79"/>
    </row>
    <row r="38" s="72" customFormat="1" ht="26.25" customHeight="1" spans="1:18">
      <c r="A38" s="79"/>
      <c r="B38" s="79"/>
      <c r="C38" s="79"/>
      <c r="D38" s="79"/>
      <c r="E38" s="79"/>
      <c r="F38" s="79"/>
      <c r="G38" s="79"/>
      <c r="H38" s="79"/>
      <c r="I38" s="79"/>
      <c r="J38" s="79"/>
      <c r="K38" s="79"/>
      <c r="L38" s="79"/>
      <c r="M38" s="79"/>
      <c r="N38" s="79"/>
      <c r="O38" s="79"/>
      <c r="P38" s="79"/>
      <c r="Q38" s="79"/>
      <c r="R38" s="79"/>
    </row>
  </sheetData>
  <mergeCells count="21">
    <mergeCell ref="P1:R1"/>
    <mergeCell ref="P2:R2"/>
    <mergeCell ref="A19:R19"/>
    <mergeCell ref="A21:R21"/>
    <mergeCell ref="A23:R23"/>
    <mergeCell ref="A34:M34"/>
    <mergeCell ref="N34:P34"/>
    <mergeCell ref="Q34:R34"/>
    <mergeCell ref="A35:M35"/>
    <mergeCell ref="N35:P35"/>
    <mergeCell ref="Q35:R35"/>
    <mergeCell ref="A36:M36"/>
    <mergeCell ref="N36:P36"/>
    <mergeCell ref="Q36:R36"/>
    <mergeCell ref="A37:M37"/>
    <mergeCell ref="N37:P37"/>
    <mergeCell ref="Q37:R37"/>
    <mergeCell ref="A38:M38"/>
    <mergeCell ref="N38:P38"/>
    <mergeCell ref="Q38:R38"/>
    <mergeCell ref="A8:A10"/>
  </mergeCells>
  <pageMargins left="0.75" right="0.5" top="0.438888888888889" bottom="1" header="0.5" footer="0.5"/>
  <pageSetup paperSize="1"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
  <sheetViews>
    <sheetView tabSelected="1" workbookViewId="0">
      <selection activeCell="D47" sqref="D47"/>
    </sheetView>
  </sheetViews>
  <sheetFormatPr defaultColWidth="9" defaultRowHeight="11.25" customHeight="1" outlineLevelCol="3"/>
  <cols>
    <col min="1" max="1" width="88.5740740740741" style="23" customWidth="1"/>
    <col min="2" max="16384" width="9.14814814814815" style="23"/>
  </cols>
  <sheetData>
    <row r="1" ht="19.5" customHeight="1" spans="1:1">
      <c r="A1" s="67" t="s">
        <v>11</v>
      </c>
    </row>
    <row r="2" ht="19.5" customHeight="1" spans="1:1">
      <c r="A2" s="67" t="s">
        <v>12</v>
      </c>
    </row>
    <row r="3" ht="19.5" customHeight="1" spans="1:1">
      <c r="A3" s="67" t="s">
        <v>13</v>
      </c>
    </row>
    <row r="4" customHeight="1" spans="1:1">
      <c r="A4" s="68"/>
    </row>
    <row r="5" customHeight="1" spans="1:1">
      <c r="A5" s="68" t="s">
        <v>14</v>
      </c>
    </row>
    <row r="6" customHeight="1" spans="1:1">
      <c r="A6" s="69"/>
    </row>
    <row r="7" ht="87" customHeight="1" spans="1:1">
      <c r="A7" s="70" t="s">
        <v>15</v>
      </c>
    </row>
    <row r="8" ht="36" customHeight="1" spans="1:1">
      <c r="A8" s="70" t="s">
        <v>16</v>
      </c>
    </row>
    <row r="9" ht="36" customHeight="1" spans="1:1">
      <c r="A9" s="70" t="s">
        <v>17</v>
      </c>
    </row>
    <row r="10" ht="36" customHeight="1" spans="1:1">
      <c r="A10" s="70" t="s">
        <v>18</v>
      </c>
    </row>
    <row r="11" ht="36" customHeight="1" spans="1:1">
      <c r="A11" s="70" t="s">
        <v>19</v>
      </c>
    </row>
    <row r="12" ht="36" customHeight="1" spans="1:1">
      <c r="A12" s="70" t="s">
        <v>20</v>
      </c>
    </row>
    <row r="13" ht="36" customHeight="1" spans="1:1">
      <c r="A13" s="70" t="s">
        <v>21</v>
      </c>
    </row>
    <row r="14" customHeight="1" spans="1:1">
      <c r="A14" s="70"/>
    </row>
    <row r="15" customHeight="1" spans="1:1">
      <c r="A15" s="70"/>
    </row>
    <row r="16" customHeight="1" spans="1:1">
      <c r="A16" s="70"/>
    </row>
    <row r="17" ht="18" customHeight="1" spans="1:4">
      <c r="A17" s="70" t="s">
        <v>22</v>
      </c>
      <c r="D17" s="70" t="s">
        <v>23</v>
      </c>
    </row>
    <row r="18" ht="19" customHeight="1" spans="1:1">
      <c r="A18" s="70"/>
    </row>
    <row r="19" ht="20.25" customHeight="1" spans="1:2">
      <c r="A19" s="70" t="s">
        <v>24</v>
      </c>
      <c r="B19" s="70" t="s">
        <v>23</v>
      </c>
    </row>
    <row r="21" customHeight="1" spans="1:1">
      <c r="A21" s="71"/>
    </row>
  </sheetData>
  <pageMargins left="0.699305555555556" right="0.699305555555556" top="0.75" bottom="0.75" header="0.3" footer="0.3"/>
  <pageSetup paperSize="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1"/>
  <sheetViews>
    <sheetView workbookViewId="0">
      <selection activeCell="N73" sqref="N73"/>
    </sheetView>
  </sheetViews>
  <sheetFormatPr defaultColWidth="9" defaultRowHeight="13.8" outlineLevelCol="4"/>
  <cols>
    <col min="1" max="1" width="9.42592592592593" style="2" customWidth="1"/>
    <col min="2" max="2" width="45.8518518518519" style="2" customWidth="1"/>
    <col min="3" max="3" width="20.5740740740741" style="21" customWidth="1"/>
    <col min="4" max="4" width="19.5740740740741" style="22" customWidth="1"/>
    <col min="5" max="5" width="16.4259259259259" style="2" hidden="1" customWidth="1"/>
    <col min="6" max="16382" width="9.14814814814815" style="2"/>
    <col min="16383" max="16384" width="9" style="2"/>
  </cols>
  <sheetData>
    <row r="1" spans="1:4">
      <c r="A1" s="23"/>
      <c r="B1" s="23"/>
      <c r="C1" s="3" t="s">
        <v>0</v>
      </c>
      <c r="D1" s="3"/>
    </row>
    <row r="2" spans="1:4">
      <c r="A2" s="23"/>
      <c r="B2" s="23"/>
      <c r="C2" s="3" t="s">
        <v>1</v>
      </c>
      <c r="D2" s="3"/>
    </row>
    <row r="3" ht="21.75" customHeight="1" spans="1:4">
      <c r="A3" s="24" t="s">
        <v>25</v>
      </c>
      <c r="B3" s="24"/>
      <c r="C3" s="24"/>
      <c r="D3" s="24"/>
    </row>
    <row r="4" ht="13.5" customHeight="1" spans="3:4">
      <c r="C4" s="25" t="s">
        <v>26</v>
      </c>
      <c r="D4" s="25"/>
    </row>
    <row r="5" ht="12.75" customHeight="1" spans="1:2">
      <c r="A5" s="6"/>
      <c r="B5" s="26" t="s">
        <v>27</v>
      </c>
    </row>
    <row r="6" ht="14.55" spans="1:2">
      <c r="A6" s="27"/>
      <c r="B6" s="27" t="s">
        <v>28</v>
      </c>
    </row>
    <row r="7" spans="1:4">
      <c r="A7" s="27"/>
      <c r="B7" s="27"/>
      <c r="C7" s="28" t="s">
        <v>29</v>
      </c>
      <c r="D7" s="28"/>
    </row>
    <row r="8" spans="1:4">
      <c r="A8" s="29" t="s">
        <v>30</v>
      </c>
      <c r="B8" s="30" t="s">
        <v>31</v>
      </c>
      <c r="C8" s="31" t="s">
        <v>32</v>
      </c>
      <c r="D8" s="32" t="s">
        <v>33</v>
      </c>
    </row>
    <row r="9" spans="1:4">
      <c r="A9" s="33"/>
      <c r="B9" s="34"/>
      <c r="C9" s="35"/>
      <c r="D9" s="36"/>
    </row>
    <row r="10" spans="1:5">
      <c r="A10" s="37">
        <v>1</v>
      </c>
      <c r="B10" s="37" t="s">
        <v>34</v>
      </c>
      <c r="C10" s="38"/>
      <c r="D10" s="38"/>
      <c r="E10" s="39">
        <f t="shared" ref="E10:E41" si="0">D12/1000</f>
        <v>68596.28467</v>
      </c>
    </row>
    <row r="11" spans="1:5">
      <c r="A11" s="37" t="s">
        <v>35</v>
      </c>
      <c r="B11" s="40" t="s">
        <v>36</v>
      </c>
      <c r="C11" s="38"/>
      <c r="D11" s="41"/>
      <c r="E11" s="39">
        <f t="shared" si="0"/>
        <v>0</v>
      </c>
    </row>
    <row r="12" spans="1:5">
      <c r="A12" s="42" t="s">
        <v>37</v>
      </c>
      <c r="B12" s="42" t="s">
        <v>38</v>
      </c>
      <c r="C12" s="43">
        <v>211682055.75</v>
      </c>
      <c r="D12" s="44">
        <v>68596284.67</v>
      </c>
      <c r="E12" s="39">
        <f t="shared" si="0"/>
        <v>22784.9364</v>
      </c>
    </row>
    <row r="13" spans="1:5">
      <c r="A13" s="42" t="s">
        <v>39</v>
      </c>
      <c r="B13" s="42" t="s">
        <v>40</v>
      </c>
      <c r="C13" s="43">
        <v>39600</v>
      </c>
      <c r="D13" s="44"/>
      <c r="E13" s="39">
        <f t="shared" si="0"/>
        <v>0</v>
      </c>
    </row>
    <row r="14" spans="1:5">
      <c r="A14" s="42" t="s">
        <v>41</v>
      </c>
      <c r="B14" s="45" t="s">
        <v>42</v>
      </c>
      <c r="C14" s="43">
        <v>13261525.12</v>
      </c>
      <c r="D14" s="44">
        <v>22784936.4</v>
      </c>
      <c r="E14" s="39">
        <f>D31/1000</f>
        <v>397513.69309</v>
      </c>
    </row>
    <row r="15" spans="1:5">
      <c r="A15" s="42" t="s">
        <v>43</v>
      </c>
      <c r="B15" s="42" t="s">
        <v>44</v>
      </c>
      <c r="C15" s="43">
        <v>0</v>
      </c>
      <c r="D15" s="44"/>
      <c r="E15" s="39">
        <f t="shared" si="0"/>
        <v>73147.05906</v>
      </c>
    </row>
    <row r="16" spans="1:5">
      <c r="A16" s="42" t="s">
        <v>45</v>
      </c>
      <c r="B16" s="42" t="s">
        <v>46</v>
      </c>
      <c r="C16" s="46"/>
      <c r="D16" s="43"/>
      <c r="E16" s="39">
        <f t="shared" si="0"/>
        <v>194787.52897</v>
      </c>
    </row>
    <row r="17" spans="1:5">
      <c r="A17" s="42" t="s">
        <v>47</v>
      </c>
      <c r="B17" s="42" t="s">
        <v>48</v>
      </c>
      <c r="C17" s="43">
        <v>76057341.45</v>
      </c>
      <c r="D17" s="47">
        <v>73147059.06</v>
      </c>
      <c r="E17" s="39">
        <f t="shared" si="0"/>
        <v>0</v>
      </c>
    </row>
    <row r="18" ht="17" customHeight="1" spans="1:5">
      <c r="A18" s="42" t="s">
        <v>49</v>
      </c>
      <c r="B18" s="42" t="s">
        <v>50</v>
      </c>
      <c r="C18" s="43">
        <v>184162903.25</v>
      </c>
      <c r="D18" s="47">
        <v>194787528.97</v>
      </c>
      <c r="E18" s="39">
        <f t="shared" si="0"/>
        <v>0</v>
      </c>
    </row>
    <row r="19" ht="17" customHeight="1" spans="1:5">
      <c r="A19" s="42" t="s">
        <v>51</v>
      </c>
      <c r="B19" s="42" t="s">
        <v>52</v>
      </c>
      <c r="C19" s="43">
        <v>0</v>
      </c>
      <c r="D19" s="48">
        <v>0</v>
      </c>
      <c r="E19" s="39">
        <f t="shared" si="0"/>
        <v>0</v>
      </c>
    </row>
    <row r="20" ht="27.6" spans="1:5">
      <c r="A20" s="42" t="s">
        <v>53</v>
      </c>
      <c r="B20" s="49" t="s">
        <v>54</v>
      </c>
      <c r="C20" s="43"/>
      <c r="D20" s="47"/>
      <c r="E20" s="39">
        <f t="shared" si="0"/>
        <v>359315.8091</v>
      </c>
    </row>
    <row r="21" spans="1:5">
      <c r="A21" s="42" t="s">
        <v>55</v>
      </c>
      <c r="B21" s="49" t="s">
        <v>56</v>
      </c>
      <c r="C21" s="47"/>
      <c r="D21" s="47"/>
      <c r="E21" s="39">
        <f t="shared" si="0"/>
        <v>0</v>
      </c>
    </row>
    <row r="22" spans="1:5">
      <c r="A22" s="50" t="s">
        <v>57</v>
      </c>
      <c r="B22" s="37" t="s">
        <v>58</v>
      </c>
      <c r="C22" s="51">
        <f>SUM(C12:C21)</f>
        <v>485203425.57</v>
      </c>
      <c r="D22" s="51">
        <f>SUM(D12:D21)</f>
        <v>359315809.1</v>
      </c>
      <c r="E22" s="39">
        <f t="shared" si="0"/>
        <v>12038329.66565</v>
      </c>
    </row>
    <row r="23" spans="1:5">
      <c r="A23" s="50" t="s">
        <v>59</v>
      </c>
      <c r="B23" s="40" t="s">
        <v>60</v>
      </c>
      <c r="C23" s="47">
        <v>0</v>
      </c>
      <c r="D23" s="47">
        <v>0</v>
      </c>
      <c r="E23" s="39">
        <f t="shared" si="0"/>
        <v>0</v>
      </c>
    </row>
    <row r="24" spans="1:5">
      <c r="A24" s="42" t="s">
        <v>61</v>
      </c>
      <c r="B24" s="42" t="s">
        <v>62</v>
      </c>
      <c r="C24" s="43">
        <v>12308490518.54</v>
      </c>
      <c r="D24" s="47">
        <v>12038329665.65</v>
      </c>
      <c r="E24" s="39">
        <f t="shared" si="0"/>
        <v>0</v>
      </c>
    </row>
    <row r="25" spans="1:5">
      <c r="A25" s="42" t="s">
        <v>63</v>
      </c>
      <c r="B25" s="42" t="s">
        <v>64</v>
      </c>
      <c r="C25" s="43">
        <v>0</v>
      </c>
      <c r="D25" s="47"/>
      <c r="E25" s="39">
        <f t="shared" si="0"/>
        <v>33811.92</v>
      </c>
    </row>
    <row r="26" spans="1:5">
      <c r="A26" s="42" t="s">
        <v>65</v>
      </c>
      <c r="B26" s="42" t="s">
        <v>66</v>
      </c>
      <c r="C26" s="43"/>
      <c r="D26" s="47"/>
      <c r="E26" s="39">
        <f t="shared" si="0"/>
        <v>0</v>
      </c>
    </row>
    <row r="27" spans="1:5">
      <c r="A27" s="42" t="s">
        <v>67</v>
      </c>
      <c r="B27" s="42" t="s">
        <v>68</v>
      </c>
      <c r="C27" s="43">
        <v>33811920</v>
      </c>
      <c r="D27" s="47">
        <v>33811920</v>
      </c>
      <c r="E27" s="39">
        <f t="shared" si="0"/>
        <v>19568.21918</v>
      </c>
    </row>
    <row r="28" spans="1:5">
      <c r="A28" s="42" t="s">
        <v>69</v>
      </c>
      <c r="B28" s="42" t="s">
        <v>70</v>
      </c>
      <c r="C28" s="43"/>
      <c r="D28" s="47"/>
      <c r="E28" s="39">
        <f t="shared" si="0"/>
        <v>0</v>
      </c>
    </row>
    <row r="29" spans="1:5">
      <c r="A29" s="42" t="s">
        <v>71</v>
      </c>
      <c r="B29" s="42" t="s">
        <v>72</v>
      </c>
      <c r="C29" s="43">
        <v>20307123.28</v>
      </c>
      <c r="D29" s="47">
        <v>19568219.18</v>
      </c>
      <c r="E29" s="39" t="e">
        <f>#REF!/1000</f>
        <v>#REF!</v>
      </c>
    </row>
    <row r="30" spans="1:5">
      <c r="A30" s="42" t="s">
        <v>73</v>
      </c>
      <c r="B30" s="42" t="s">
        <v>74</v>
      </c>
      <c r="C30" s="43"/>
      <c r="D30" s="47"/>
      <c r="E30" s="39">
        <f t="shared" si="0"/>
        <v>0</v>
      </c>
    </row>
    <row r="31" spans="1:5">
      <c r="A31" s="42" t="s">
        <v>75</v>
      </c>
      <c r="B31" s="42" t="s">
        <v>76</v>
      </c>
      <c r="C31" s="43">
        <v>429723094.6</v>
      </c>
      <c r="D31" s="44">
        <v>397513693.09</v>
      </c>
      <c r="E31" s="39">
        <f t="shared" si="0"/>
        <v>12489223.49792</v>
      </c>
    </row>
    <row r="32" spans="1:5">
      <c r="A32" s="42" t="s">
        <v>77</v>
      </c>
      <c r="B32" s="42" t="s">
        <v>56</v>
      </c>
      <c r="C32" s="47"/>
      <c r="D32" s="52"/>
      <c r="E32" s="39">
        <f t="shared" si="0"/>
        <v>12848539.30702</v>
      </c>
    </row>
    <row r="33" ht="14.55" spans="1:5">
      <c r="A33" s="42" t="s">
        <v>78</v>
      </c>
      <c r="B33" s="37" t="s">
        <v>79</v>
      </c>
      <c r="C33" s="53">
        <f>SUM(C24:C31)</f>
        <v>12792332656.42</v>
      </c>
      <c r="D33" s="53">
        <f>SUM(D24:D31)</f>
        <v>12489223497.92</v>
      </c>
      <c r="E33" s="39">
        <f t="shared" si="0"/>
        <v>0</v>
      </c>
    </row>
    <row r="34" ht="14.55" spans="1:5">
      <c r="A34" s="50" t="s">
        <v>80</v>
      </c>
      <c r="B34" s="37" t="s">
        <v>81</v>
      </c>
      <c r="C34" s="54">
        <f>+C22+C33</f>
        <v>13277536081.99</v>
      </c>
      <c r="D34" s="54">
        <f>+D22+D33</f>
        <v>12848539307.02</v>
      </c>
      <c r="E34" s="39">
        <f t="shared" si="0"/>
        <v>0</v>
      </c>
    </row>
    <row r="35" spans="1:5">
      <c r="A35" s="50" t="s">
        <v>82</v>
      </c>
      <c r="B35" s="37" t="s">
        <v>83</v>
      </c>
      <c r="C35" s="47">
        <v>0</v>
      </c>
      <c r="D35" s="47">
        <v>0</v>
      </c>
      <c r="E35" s="39">
        <f t="shared" si="0"/>
        <v>0</v>
      </c>
    </row>
    <row r="36" s="20" customFormat="1" spans="1:5">
      <c r="A36" s="50" t="s">
        <v>84</v>
      </c>
      <c r="B36" s="37" t="s">
        <v>85</v>
      </c>
      <c r="C36" s="47">
        <v>0</v>
      </c>
      <c r="D36" s="47">
        <v>0</v>
      </c>
      <c r="E36" s="39">
        <f t="shared" ref="E36:E45" si="1">C38/1000</f>
        <v>222141.65922</v>
      </c>
    </row>
    <row r="37" s="20" customFormat="1" spans="1:5">
      <c r="A37" s="50" t="s">
        <v>86</v>
      </c>
      <c r="B37" s="55" t="s">
        <v>87</v>
      </c>
      <c r="C37" s="47"/>
      <c r="D37" s="47"/>
      <c r="E37" s="39">
        <f t="shared" si="1"/>
        <v>6957.02111</v>
      </c>
    </row>
    <row r="38" spans="1:5">
      <c r="A38" s="56" t="s">
        <v>88</v>
      </c>
      <c r="B38" s="42" t="s">
        <v>89</v>
      </c>
      <c r="C38" s="43">
        <v>222141659.22</v>
      </c>
      <c r="D38" s="43">
        <f>29240384.2+45215162.51+21066166.6</f>
        <v>95521713.31</v>
      </c>
      <c r="E38" s="39">
        <f t="shared" si="1"/>
        <v>31812.37396</v>
      </c>
    </row>
    <row r="39" spans="1:5">
      <c r="A39" s="56" t="s">
        <v>90</v>
      </c>
      <c r="B39" s="20" t="s">
        <v>91</v>
      </c>
      <c r="C39" s="43">
        <v>6957021.11</v>
      </c>
      <c r="D39" s="43">
        <v>7256058.27</v>
      </c>
      <c r="E39" s="39">
        <f t="shared" si="1"/>
        <v>107.89828</v>
      </c>
    </row>
    <row r="40" spans="1:5">
      <c r="A40" s="56" t="s">
        <v>92</v>
      </c>
      <c r="B40" s="42" t="s">
        <v>93</v>
      </c>
      <c r="C40" s="43">
        <v>31812373.96</v>
      </c>
      <c r="D40" s="43">
        <f>34768268.36</f>
        <v>34768268.36</v>
      </c>
      <c r="E40" s="39">
        <f t="shared" si="1"/>
        <v>0</v>
      </c>
    </row>
    <row r="41" spans="1:5">
      <c r="A41" s="56" t="s">
        <v>94</v>
      </c>
      <c r="B41" s="42" t="s">
        <v>95</v>
      </c>
      <c r="C41" s="43">
        <v>107898.28</v>
      </c>
      <c r="D41" s="43">
        <v>1675.93</v>
      </c>
      <c r="E41" s="39">
        <f t="shared" si="1"/>
        <v>203071.23288</v>
      </c>
    </row>
    <row r="42" spans="1:5">
      <c r="A42" s="56" t="s">
        <v>96</v>
      </c>
      <c r="B42" s="42" t="s">
        <v>97</v>
      </c>
      <c r="C42" s="43"/>
      <c r="D42" s="43"/>
      <c r="E42" s="39">
        <f t="shared" si="1"/>
        <v>15433.581</v>
      </c>
    </row>
    <row r="43" spans="1:5">
      <c r="A43" s="56" t="s">
        <v>98</v>
      </c>
      <c r="B43" s="42" t="s">
        <v>99</v>
      </c>
      <c r="C43" s="43">
        <v>203071232.88</v>
      </c>
      <c r="D43" s="43">
        <v>195682191.78</v>
      </c>
      <c r="E43" s="39">
        <f t="shared" si="1"/>
        <v>0</v>
      </c>
    </row>
    <row r="44" spans="1:5">
      <c r="A44" s="56" t="s">
        <v>100</v>
      </c>
      <c r="B44" s="42" t="s">
        <v>101</v>
      </c>
      <c r="C44" s="43">
        <v>15433581</v>
      </c>
      <c r="D44" s="43">
        <v>15433581</v>
      </c>
      <c r="E44" s="39">
        <f t="shared" si="1"/>
        <v>0</v>
      </c>
    </row>
    <row r="45" spans="1:5">
      <c r="A45" s="56" t="s">
        <v>102</v>
      </c>
      <c r="B45" s="42" t="s">
        <v>103</v>
      </c>
      <c r="C45" s="43"/>
      <c r="D45" s="43"/>
      <c r="E45" s="39">
        <f t="shared" si="1"/>
        <v>1537.22604</v>
      </c>
    </row>
    <row r="46" spans="1:5">
      <c r="A46" s="56" t="s">
        <v>104</v>
      </c>
      <c r="B46" s="42" t="s">
        <v>105</v>
      </c>
      <c r="C46" s="43"/>
      <c r="D46" s="43"/>
      <c r="E46" s="39">
        <f t="shared" ref="E42:E70" si="2">D48/1000</f>
        <v>0</v>
      </c>
    </row>
    <row r="47" spans="1:5">
      <c r="A47" s="56" t="s">
        <v>106</v>
      </c>
      <c r="B47" s="42" t="s">
        <v>107</v>
      </c>
      <c r="C47" s="43">
        <v>1537226.04</v>
      </c>
      <c r="D47" s="43">
        <v>1153732.56</v>
      </c>
      <c r="E47" s="39">
        <f t="shared" si="2"/>
        <v>0</v>
      </c>
    </row>
    <row r="48" ht="27.6" spans="1:5">
      <c r="A48" s="56" t="s">
        <v>108</v>
      </c>
      <c r="B48" s="49" t="s">
        <v>109</v>
      </c>
      <c r="C48" s="43"/>
      <c r="D48" s="47"/>
      <c r="E48" s="39">
        <f t="shared" si="2"/>
        <v>349817.22121</v>
      </c>
    </row>
    <row r="49" spans="1:5">
      <c r="A49" s="56" t="s">
        <v>110</v>
      </c>
      <c r="B49" s="42" t="s">
        <v>111</v>
      </c>
      <c r="C49" s="47"/>
      <c r="D49" s="47"/>
      <c r="E49" s="39">
        <f t="shared" si="2"/>
        <v>0</v>
      </c>
    </row>
    <row r="50" spans="1:5">
      <c r="A50" s="50" t="s">
        <v>112</v>
      </c>
      <c r="B50" s="57" t="s">
        <v>113</v>
      </c>
      <c r="C50" s="51">
        <f>SUM(C38:C48)</f>
        <v>481060992.49</v>
      </c>
      <c r="D50" s="51">
        <f>SUM(D38:D48)</f>
        <v>349817221.21</v>
      </c>
      <c r="E50" s="39">
        <f>C52/1000</f>
        <v>15800000</v>
      </c>
    </row>
    <row r="51" spans="1:5">
      <c r="A51" s="50" t="s">
        <v>114</v>
      </c>
      <c r="B51" s="40" t="s">
        <v>115</v>
      </c>
      <c r="C51" s="47">
        <v>0</v>
      </c>
      <c r="D51" s="47">
        <v>0</v>
      </c>
      <c r="E51" s="39">
        <f>C53/1000</f>
        <v>0</v>
      </c>
    </row>
    <row r="52" spans="1:5">
      <c r="A52" s="42" t="s">
        <v>116</v>
      </c>
      <c r="B52" s="42" t="s">
        <v>117</v>
      </c>
      <c r="C52" s="43">
        <v>15800000000</v>
      </c>
      <c r="D52" s="43">
        <v>15200000000</v>
      </c>
      <c r="E52" s="39">
        <f>C54/1000</f>
        <v>0</v>
      </c>
    </row>
    <row r="53" spans="1:5">
      <c r="A53" s="42" t="s">
        <v>118</v>
      </c>
      <c r="B53" s="42" t="s">
        <v>119</v>
      </c>
      <c r="C53" s="43"/>
      <c r="D53" s="43"/>
      <c r="E53" s="39">
        <f>C55/1000</f>
        <v>0</v>
      </c>
    </row>
    <row r="54" spans="1:5">
      <c r="A54" s="42" t="s">
        <v>120</v>
      </c>
      <c r="B54" s="42" t="s">
        <v>121</v>
      </c>
      <c r="C54" s="43"/>
      <c r="D54" s="43"/>
      <c r="E54" s="39">
        <f t="shared" si="2"/>
        <v>0</v>
      </c>
    </row>
    <row r="55" spans="1:5">
      <c r="A55" s="42" t="s">
        <v>122</v>
      </c>
      <c r="B55" s="42" t="s">
        <v>123</v>
      </c>
      <c r="C55" s="43">
        <v>0</v>
      </c>
      <c r="D55" s="43">
        <v>0</v>
      </c>
      <c r="E55" s="39">
        <f t="shared" si="2"/>
        <v>15200000</v>
      </c>
    </row>
    <row r="56" spans="1:5">
      <c r="A56" s="42" t="s">
        <v>124</v>
      </c>
      <c r="B56" s="42" t="s">
        <v>56</v>
      </c>
      <c r="C56" s="47">
        <v>0</v>
      </c>
      <c r="D56" s="47">
        <v>0</v>
      </c>
      <c r="E56" s="39">
        <f t="shared" si="2"/>
        <v>15549817.22121</v>
      </c>
    </row>
    <row r="57" spans="1:5">
      <c r="A57" s="50" t="s">
        <v>125</v>
      </c>
      <c r="B57" s="58" t="s">
        <v>126</v>
      </c>
      <c r="C57" s="51">
        <f>SUM(C52:C56)</f>
        <v>15800000000</v>
      </c>
      <c r="D57" s="51">
        <f>SUM(D52:D56)</f>
        <v>15200000000</v>
      </c>
      <c r="E57" s="39">
        <f t="shared" si="2"/>
        <v>0</v>
      </c>
    </row>
    <row r="58" spans="1:5">
      <c r="A58" s="50" t="s">
        <v>127</v>
      </c>
      <c r="B58" s="58" t="s">
        <v>128</v>
      </c>
      <c r="C58" s="51">
        <f>+C50+C57</f>
        <v>16281060992.49</v>
      </c>
      <c r="D58" s="51">
        <f>+D50+D57</f>
        <v>15549817221.21</v>
      </c>
      <c r="E58" s="39">
        <f t="shared" si="2"/>
        <v>0</v>
      </c>
    </row>
    <row r="59" spans="1:5">
      <c r="A59" s="50" t="s">
        <v>129</v>
      </c>
      <c r="B59" s="40" t="s">
        <v>130</v>
      </c>
      <c r="C59" s="59">
        <v>0</v>
      </c>
      <c r="D59" s="59">
        <f>D61</f>
        <v>0</v>
      </c>
      <c r="E59" s="39">
        <f t="shared" si="2"/>
        <v>0</v>
      </c>
    </row>
    <row r="60" spans="1:5">
      <c r="A60" s="42" t="s">
        <v>131</v>
      </c>
      <c r="B60" s="60" t="s">
        <v>132</v>
      </c>
      <c r="C60" s="47"/>
      <c r="D60" s="47"/>
      <c r="E60" s="39">
        <f t="shared" si="2"/>
        <v>3680785</v>
      </c>
    </row>
    <row r="61" spans="1:5">
      <c r="A61" s="42" t="s">
        <v>133</v>
      </c>
      <c r="B61" s="61" t="s">
        <v>134</v>
      </c>
      <c r="C61" s="47">
        <v>0</v>
      </c>
      <c r="D61" s="47">
        <v>0</v>
      </c>
      <c r="E61" s="39">
        <f t="shared" si="2"/>
        <v>-175964.106</v>
      </c>
    </row>
    <row r="62" spans="1:5">
      <c r="A62" s="42" t="s">
        <v>135</v>
      </c>
      <c r="B62" s="61" t="s">
        <v>136</v>
      </c>
      <c r="C62" s="47">
        <v>3680785000</v>
      </c>
      <c r="D62" s="47">
        <v>3680785000</v>
      </c>
      <c r="E62" s="39">
        <f t="shared" si="2"/>
        <v>133351.798</v>
      </c>
    </row>
    <row r="63" spans="1:5">
      <c r="A63" s="42" t="s">
        <v>137</v>
      </c>
      <c r="B63" s="60" t="s">
        <v>138</v>
      </c>
      <c r="C63" s="47">
        <v>-175964106</v>
      </c>
      <c r="D63" s="47">
        <v>-175964106</v>
      </c>
      <c r="E63" s="39">
        <f t="shared" si="2"/>
        <v>1600084.10182</v>
      </c>
    </row>
    <row r="64" spans="1:5">
      <c r="A64" s="42" t="s">
        <v>139</v>
      </c>
      <c r="B64" s="60" t="s">
        <v>140</v>
      </c>
      <c r="C64" s="47">
        <v>133351798</v>
      </c>
      <c r="D64" s="47">
        <v>133351798</v>
      </c>
      <c r="E64" s="39">
        <f t="shared" si="2"/>
        <v>0</v>
      </c>
    </row>
    <row r="65" spans="1:5">
      <c r="A65" s="42" t="s">
        <v>141</v>
      </c>
      <c r="B65" s="60" t="s">
        <v>142</v>
      </c>
      <c r="C65" s="47">
        <v>1600084101.82</v>
      </c>
      <c r="D65" s="47">
        <v>1600084101.82</v>
      </c>
      <c r="E65" s="39">
        <f t="shared" si="2"/>
        <v>0</v>
      </c>
    </row>
    <row r="66" s="1" customFormat="1" spans="1:5">
      <c r="A66" s="42" t="s">
        <v>143</v>
      </c>
      <c r="B66" s="60" t="s">
        <v>144</v>
      </c>
      <c r="C66" s="47"/>
      <c r="D66" s="47"/>
      <c r="E66" s="39">
        <f t="shared" si="2"/>
        <v>-7939534.70801</v>
      </c>
    </row>
    <row r="67" s="1" customFormat="1" spans="1:5">
      <c r="A67" s="42" t="s">
        <v>145</v>
      </c>
      <c r="B67" s="42" t="s">
        <v>146</v>
      </c>
      <c r="C67" s="47"/>
      <c r="D67" s="47"/>
      <c r="E67" s="39">
        <f t="shared" si="2"/>
        <v>302246.99631</v>
      </c>
    </row>
    <row r="68" spans="1:5">
      <c r="A68" s="42" t="s">
        <v>147</v>
      </c>
      <c r="B68" s="42" t="s">
        <v>148</v>
      </c>
      <c r="C68" s="51">
        <f>+C69+C70</f>
        <v>-8241781704.32</v>
      </c>
      <c r="D68" s="51">
        <f>+D69+D70</f>
        <v>-7939534708.01</v>
      </c>
      <c r="E68" s="39">
        <f t="shared" si="2"/>
        <v>-8241781.70432</v>
      </c>
    </row>
    <row r="69" spans="1:5">
      <c r="A69" s="42" t="s">
        <v>149</v>
      </c>
      <c r="B69" s="61" t="s">
        <v>150</v>
      </c>
      <c r="C69" s="47"/>
      <c r="D69" s="47">
        <f>Орлого!E31</f>
        <v>302246996.31</v>
      </c>
      <c r="E69" s="39">
        <f t="shared" si="2"/>
        <v>-2701277.91419</v>
      </c>
    </row>
    <row r="70" spans="1:5">
      <c r="A70" s="42" t="s">
        <v>151</v>
      </c>
      <c r="B70" s="61" t="s">
        <v>148</v>
      </c>
      <c r="C70" s="47">
        <v>-8241781704.32</v>
      </c>
      <c r="D70" s="47">
        <f>C68</f>
        <v>-8241781704.32</v>
      </c>
      <c r="E70" s="39">
        <f t="shared" si="2"/>
        <v>12848539.30702</v>
      </c>
    </row>
    <row r="71" spans="1:5">
      <c r="A71" s="42" t="s">
        <v>152</v>
      </c>
      <c r="B71" s="37" t="s">
        <v>153</v>
      </c>
      <c r="C71" s="51">
        <f>+SUM(C61:C68)</f>
        <v>-3003524910.5</v>
      </c>
      <c r="D71" s="51">
        <f>+SUM(D61:D68)</f>
        <v>-2701277914.19</v>
      </c>
      <c r="E71" s="22">
        <f>E32-E70</f>
        <v>0</v>
      </c>
    </row>
    <row r="72" ht="14.55" spans="1:4">
      <c r="A72" s="62" t="s">
        <v>154</v>
      </c>
      <c r="B72" s="63" t="s">
        <v>155</v>
      </c>
      <c r="C72" s="64">
        <f>+C71+C58</f>
        <v>13277536081.99</v>
      </c>
      <c r="D72" s="64">
        <f>+D71+D58</f>
        <v>12848539307.02</v>
      </c>
    </row>
    <row r="73" s="2" customFormat="1" ht="14.55" spans="3:4">
      <c r="C73" s="65">
        <f>C34-C72</f>
        <v>0</v>
      </c>
      <c r="D73" s="65">
        <f>D34-D72</f>
        <v>0</v>
      </c>
    </row>
    <row r="74" s="2" customFormat="1" spans="3:4">
      <c r="C74" s="65"/>
      <c r="D74" s="66"/>
    </row>
    <row r="81" ht="13.2"/>
  </sheetData>
  <mergeCells count="8">
    <mergeCell ref="C1:D1"/>
    <mergeCell ref="C2:D2"/>
    <mergeCell ref="A3:D3"/>
    <mergeCell ref="C4:D4"/>
    <mergeCell ref="C7:D7"/>
    <mergeCell ref="B8:B9"/>
    <mergeCell ref="C8:C9"/>
    <mergeCell ref="D8:D9"/>
  </mergeCells>
  <pageMargins left="0.629166666666667" right="0.359027777777778" top="0.379166666666667" bottom="0.409027777777778" header="0.5" footer="0.5"/>
  <pageSetup paperSize="1"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8"/>
  <sheetViews>
    <sheetView workbookViewId="0">
      <selection activeCell="H19" sqref="H19"/>
    </sheetView>
  </sheetViews>
  <sheetFormatPr defaultColWidth="9" defaultRowHeight="13.8" outlineLevelCol="4"/>
  <cols>
    <col min="1" max="1" width="5.62037037037037" style="2" customWidth="1"/>
    <col min="2" max="2" width="5.72222222222222" style="2" customWidth="1"/>
    <col min="3" max="3" width="47.7592592592593" style="2" customWidth="1"/>
    <col min="4" max="4" width="18.5740740740741" style="2" customWidth="1"/>
    <col min="5" max="5" width="19.4259259259259" style="2" customWidth="1"/>
    <col min="6" max="15" width="17.5740740740741" style="2" customWidth="1"/>
    <col min="16" max="252" width="9.14814814814815" style="2"/>
    <col min="253" max="253" width="33.1481481481481" style="2" customWidth="1"/>
    <col min="254" max="271" width="17.5740740740741" style="2" customWidth="1"/>
    <col min="272" max="508" width="9.14814814814815" style="2"/>
    <col min="509" max="509" width="33.1481481481481" style="2" customWidth="1"/>
    <col min="510" max="527" width="17.5740740740741" style="2" customWidth="1"/>
    <col min="528" max="764" width="9.14814814814815" style="2"/>
    <col min="765" max="765" width="33.1481481481481" style="2" customWidth="1"/>
    <col min="766" max="783" width="17.5740740740741" style="2" customWidth="1"/>
    <col min="784" max="1020" width="9.14814814814815" style="2"/>
    <col min="1021" max="1021" width="33.1481481481481" style="2" customWidth="1"/>
    <col min="1022" max="1039" width="17.5740740740741" style="2" customWidth="1"/>
    <col min="1040" max="1276" width="9.14814814814815" style="2"/>
    <col min="1277" max="1277" width="33.1481481481481" style="2" customWidth="1"/>
    <col min="1278" max="1295" width="17.5740740740741" style="2" customWidth="1"/>
    <col min="1296" max="1532" width="9.14814814814815" style="2"/>
    <col min="1533" max="1533" width="33.1481481481481" style="2" customWidth="1"/>
    <col min="1534" max="1551" width="17.5740740740741" style="2" customWidth="1"/>
    <col min="1552" max="1788" width="9.14814814814815" style="2"/>
    <col min="1789" max="1789" width="33.1481481481481" style="2" customWidth="1"/>
    <col min="1790" max="1807" width="17.5740740740741" style="2" customWidth="1"/>
    <col min="1808" max="2044" width="9.14814814814815" style="2"/>
    <col min="2045" max="2045" width="33.1481481481481" style="2" customWidth="1"/>
    <col min="2046" max="2063" width="17.5740740740741" style="2" customWidth="1"/>
    <col min="2064" max="2300" width="9.14814814814815" style="2"/>
    <col min="2301" max="2301" width="33.1481481481481" style="2" customWidth="1"/>
    <col min="2302" max="2319" width="17.5740740740741" style="2" customWidth="1"/>
    <col min="2320" max="2556" width="9.14814814814815" style="2"/>
    <col min="2557" max="2557" width="33.1481481481481" style="2" customWidth="1"/>
    <col min="2558" max="2575" width="17.5740740740741" style="2" customWidth="1"/>
    <col min="2576" max="2812" width="9.14814814814815" style="2"/>
    <col min="2813" max="2813" width="33.1481481481481" style="2" customWidth="1"/>
    <col min="2814" max="2831" width="17.5740740740741" style="2" customWidth="1"/>
    <col min="2832" max="3068" width="9.14814814814815" style="2"/>
    <col min="3069" max="3069" width="33.1481481481481" style="2" customWidth="1"/>
    <col min="3070" max="3087" width="17.5740740740741" style="2" customWidth="1"/>
    <col min="3088" max="3324" width="9.14814814814815" style="2"/>
    <col min="3325" max="3325" width="33.1481481481481" style="2" customWidth="1"/>
    <col min="3326" max="3343" width="17.5740740740741" style="2" customWidth="1"/>
    <col min="3344" max="3580" width="9.14814814814815" style="2"/>
    <col min="3581" max="3581" width="33.1481481481481" style="2" customWidth="1"/>
    <col min="3582" max="3599" width="17.5740740740741" style="2" customWidth="1"/>
    <col min="3600" max="3836" width="9.14814814814815" style="2"/>
    <col min="3837" max="3837" width="33.1481481481481" style="2" customWidth="1"/>
    <col min="3838" max="3855" width="17.5740740740741" style="2" customWidth="1"/>
    <col min="3856" max="4092" width="9.14814814814815" style="2"/>
    <col min="4093" max="4093" width="33.1481481481481" style="2" customWidth="1"/>
    <col min="4094" max="4111" width="17.5740740740741" style="2" customWidth="1"/>
    <col min="4112" max="4348" width="9.14814814814815" style="2"/>
    <col min="4349" max="4349" width="33.1481481481481" style="2" customWidth="1"/>
    <col min="4350" max="4367" width="17.5740740740741" style="2" customWidth="1"/>
    <col min="4368" max="4604" width="9.14814814814815" style="2"/>
    <col min="4605" max="4605" width="33.1481481481481" style="2" customWidth="1"/>
    <col min="4606" max="4623" width="17.5740740740741" style="2" customWidth="1"/>
    <col min="4624" max="4860" width="9.14814814814815" style="2"/>
    <col min="4861" max="4861" width="33.1481481481481" style="2" customWidth="1"/>
    <col min="4862" max="4879" width="17.5740740740741" style="2" customWidth="1"/>
    <col min="4880" max="5116" width="9.14814814814815" style="2"/>
    <col min="5117" max="5117" width="33.1481481481481" style="2" customWidth="1"/>
    <col min="5118" max="5135" width="17.5740740740741" style="2" customWidth="1"/>
    <col min="5136" max="5372" width="9.14814814814815" style="2"/>
    <col min="5373" max="5373" width="33.1481481481481" style="2" customWidth="1"/>
    <col min="5374" max="5391" width="17.5740740740741" style="2" customWidth="1"/>
    <col min="5392" max="5628" width="9.14814814814815" style="2"/>
    <col min="5629" max="5629" width="33.1481481481481" style="2" customWidth="1"/>
    <col min="5630" max="5647" width="17.5740740740741" style="2" customWidth="1"/>
    <col min="5648" max="5884" width="9.14814814814815" style="2"/>
    <col min="5885" max="5885" width="33.1481481481481" style="2" customWidth="1"/>
    <col min="5886" max="5903" width="17.5740740740741" style="2" customWidth="1"/>
    <col min="5904" max="6140" width="9.14814814814815" style="2"/>
    <col min="6141" max="6141" width="33.1481481481481" style="2" customWidth="1"/>
    <col min="6142" max="6159" width="17.5740740740741" style="2" customWidth="1"/>
    <col min="6160" max="6396" width="9.14814814814815" style="2"/>
    <col min="6397" max="6397" width="33.1481481481481" style="2" customWidth="1"/>
    <col min="6398" max="6415" width="17.5740740740741" style="2" customWidth="1"/>
    <col min="6416" max="6652" width="9.14814814814815" style="2"/>
    <col min="6653" max="6653" width="33.1481481481481" style="2" customWidth="1"/>
    <col min="6654" max="6671" width="17.5740740740741" style="2" customWidth="1"/>
    <col min="6672" max="6908" width="9.14814814814815" style="2"/>
    <col min="6909" max="6909" width="33.1481481481481" style="2" customWidth="1"/>
    <col min="6910" max="6927" width="17.5740740740741" style="2" customWidth="1"/>
    <col min="6928" max="7164" width="9.14814814814815" style="2"/>
    <col min="7165" max="7165" width="33.1481481481481" style="2" customWidth="1"/>
    <col min="7166" max="7183" width="17.5740740740741" style="2" customWidth="1"/>
    <col min="7184" max="7420" width="9.14814814814815" style="2"/>
    <col min="7421" max="7421" width="33.1481481481481" style="2" customWidth="1"/>
    <col min="7422" max="7439" width="17.5740740740741" style="2" customWidth="1"/>
    <col min="7440" max="7676" width="9.14814814814815" style="2"/>
    <col min="7677" max="7677" width="33.1481481481481" style="2" customWidth="1"/>
    <col min="7678" max="7695" width="17.5740740740741" style="2" customWidth="1"/>
    <col min="7696" max="7932" width="9.14814814814815" style="2"/>
    <col min="7933" max="7933" width="33.1481481481481" style="2" customWidth="1"/>
    <col min="7934" max="7951" width="17.5740740740741" style="2" customWidth="1"/>
    <col min="7952" max="8188" width="9.14814814814815" style="2"/>
    <col min="8189" max="8189" width="33.1481481481481" style="2" customWidth="1"/>
    <col min="8190" max="8207" width="17.5740740740741" style="2" customWidth="1"/>
    <col min="8208" max="8444" width="9.14814814814815" style="2"/>
    <col min="8445" max="8445" width="33.1481481481481" style="2" customWidth="1"/>
    <col min="8446" max="8463" width="17.5740740740741" style="2" customWidth="1"/>
    <col min="8464" max="8700" width="9.14814814814815" style="2"/>
    <col min="8701" max="8701" width="33.1481481481481" style="2" customWidth="1"/>
    <col min="8702" max="8719" width="17.5740740740741" style="2" customWidth="1"/>
    <col min="8720" max="8956" width="9.14814814814815" style="2"/>
    <col min="8957" max="8957" width="33.1481481481481" style="2" customWidth="1"/>
    <col min="8958" max="8975" width="17.5740740740741" style="2" customWidth="1"/>
    <col min="8976" max="9212" width="9.14814814814815" style="2"/>
    <col min="9213" max="9213" width="33.1481481481481" style="2" customWidth="1"/>
    <col min="9214" max="9231" width="17.5740740740741" style="2" customWidth="1"/>
    <col min="9232" max="9468" width="9.14814814814815" style="2"/>
    <col min="9469" max="9469" width="33.1481481481481" style="2" customWidth="1"/>
    <col min="9470" max="9487" width="17.5740740740741" style="2" customWidth="1"/>
    <col min="9488" max="9724" width="9.14814814814815" style="2"/>
    <col min="9725" max="9725" width="33.1481481481481" style="2" customWidth="1"/>
    <col min="9726" max="9743" width="17.5740740740741" style="2" customWidth="1"/>
    <col min="9744" max="9980" width="9.14814814814815" style="2"/>
    <col min="9981" max="9981" width="33.1481481481481" style="2" customWidth="1"/>
    <col min="9982" max="9999" width="17.5740740740741" style="2" customWidth="1"/>
    <col min="10000" max="10236" width="9.14814814814815" style="2"/>
    <col min="10237" max="10237" width="33.1481481481481" style="2" customWidth="1"/>
    <col min="10238" max="10255" width="17.5740740740741" style="2" customWidth="1"/>
    <col min="10256" max="10492" width="9.14814814814815" style="2"/>
    <col min="10493" max="10493" width="33.1481481481481" style="2" customWidth="1"/>
    <col min="10494" max="10511" width="17.5740740740741" style="2" customWidth="1"/>
    <col min="10512" max="10748" width="9.14814814814815" style="2"/>
    <col min="10749" max="10749" width="33.1481481481481" style="2" customWidth="1"/>
    <col min="10750" max="10767" width="17.5740740740741" style="2" customWidth="1"/>
    <col min="10768" max="11004" width="9.14814814814815" style="2"/>
    <col min="11005" max="11005" width="33.1481481481481" style="2" customWidth="1"/>
    <col min="11006" max="11023" width="17.5740740740741" style="2" customWidth="1"/>
    <col min="11024" max="11260" width="9.14814814814815" style="2"/>
    <col min="11261" max="11261" width="33.1481481481481" style="2" customWidth="1"/>
    <col min="11262" max="11279" width="17.5740740740741" style="2" customWidth="1"/>
    <col min="11280" max="11516" width="9.14814814814815" style="2"/>
    <col min="11517" max="11517" width="33.1481481481481" style="2" customWidth="1"/>
    <col min="11518" max="11535" width="17.5740740740741" style="2" customWidth="1"/>
    <col min="11536" max="11772" width="9.14814814814815" style="2"/>
    <col min="11773" max="11773" width="33.1481481481481" style="2" customWidth="1"/>
    <col min="11774" max="11791" width="17.5740740740741" style="2" customWidth="1"/>
    <col min="11792" max="12028" width="9.14814814814815" style="2"/>
    <col min="12029" max="12029" width="33.1481481481481" style="2" customWidth="1"/>
    <col min="12030" max="12047" width="17.5740740740741" style="2" customWidth="1"/>
    <col min="12048" max="12284" width="9.14814814814815" style="2"/>
    <col min="12285" max="12285" width="33.1481481481481" style="2" customWidth="1"/>
    <col min="12286" max="12303" width="17.5740740740741" style="2" customWidth="1"/>
    <col min="12304" max="12540" width="9.14814814814815" style="2"/>
    <col min="12541" max="12541" width="33.1481481481481" style="2" customWidth="1"/>
    <col min="12542" max="12559" width="17.5740740740741" style="2" customWidth="1"/>
    <col min="12560" max="12796" width="9.14814814814815" style="2"/>
    <col min="12797" max="12797" width="33.1481481481481" style="2" customWidth="1"/>
    <col min="12798" max="12815" width="17.5740740740741" style="2" customWidth="1"/>
    <col min="12816" max="13052" width="9.14814814814815" style="2"/>
    <col min="13053" max="13053" width="33.1481481481481" style="2" customWidth="1"/>
    <col min="13054" max="13071" width="17.5740740740741" style="2" customWidth="1"/>
    <col min="13072" max="13308" width="9.14814814814815" style="2"/>
    <col min="13309" max="13309" width="33.1481481481481" style="2" customWidth="1"/>
    <col min="13310" max="13327" width="17.5740740740741" style="2" customWidth="1"/>
    <col min="13328" max="13564" width="9.14814814814815" style="2"/>
    <col min="13565" max="13565" width="33.1481481481481" style="2" customWidth="1"/>
    <col min="13566" max="13583" width="17.5740740740741" style="2" customWidth="1"/>
    <col min="13584" max="13820" width="9.14814814814815" style="2"/>
    <col min="13821" max="13821" width="33.1481481481481" style="2" customWidth="1"/>
    <col min="13822" max="13839" width="17.5740740740741" style="2" customWidth="1"/>
    <col min="13840" max="14076" width="9.14814814814815" style="2"/>
    <col min="14077" max="14077" width="33.1481481481481" style="2" customWidth="1"/>
    <col min="14078" max="14095" width="17.5740740740741" style="2" customWidth="1"/>
    <col min="14096" max="14332" width="9.14814814814815" style="2"/>
    <col min="14333" max="14333" width="33.1481481481481" style="2" customWidth="1"/>
    <col min="14334" max="14351" width="17.5740740740741" style="2" customWidth="1"/>
    <col min="14352" max="14588" width="9.14814814814815" style="2"/>
    <col min="14589" max="14589" width="33.1481481481481" style="2" customWidth="1"/>
    <col min="14590" max="14607" width="17.5740740740741" style="2" customWidth="1"/>
    <col min="14608" max="14844" width="9.14814814814815" style="2"/>
    <col min="14845" max="14845" width="33.1481481481481" style="2" customWidth="1"/>
    <col min="14846" max="14863" width="17.5740740740741" style="2" customWidth="1"/>
    <col min="14864" max="15100" width="9.14814814814815" style="2"/>
    <col min="15101" max="15101" width="33.1481481481481" style="2" customWidth="1"/>
    <col min="15102" max="15119" width="17.5740740740741" style="2" customWidth="1"/>
    <col min="15120" max="15356" width="9.14814814814815" style="2"/>
    <col min="15357" max="15357" width="33.1481481481481" style="2" customWidth="1"/>
    <col min="15358" max="15375" width="17.5740740740741" style="2" customWidth="1"/>
    <col min="15376" max="15612" width="9.14814814814815" style="2"/>
    <col min="15613" max="15613" width="33.1481481481481" style="2" customWidth="1"/>
    <col min="15614" max="15631" width="17.5740740740741" style="2" customWidth="1"/>
    <col min="15632" max="15868" width="9.14814814814815" style="2"/>
    <col min="15869" max="15869" width="33.1481481481481" style="2" customWidth="1"/>
    <col min="15870" max="15887" width="17.5740740740741" style="2" customWidth="1"/>
    <col min="15888" max="16124" width="9.14814814814815" style="2"/>
    <col min="16125" max="16125" width="33.1481481481481" style="2" customWidth="1"/>
    <col min="16126" max="16143" width="17.5740740740741" style="2" customWidth="1"/>
    <col min="16144" max="16383" width="9.14814814814815" style="2"/>
    <col min="16384" max="16384" width="9" style="2"/>
  </cols>
  <sheetData>
    <row r="1" spans="4:5">
      <c r="D1" s="3" t="str">
        <f>'Санхүү байдал'!C1</f>
        <v>Сангийн Сайдын 2017  оны </v>
      </c>
      <c r="E1" s="3"/>
    </row>
    <row r="2" spans="4:5">
      <c r="D2" s="3" t="str">
        <f>'Санхүү байдал'!C2</f>
        <v>361-р тушаалаар батлав</v>
      </c>
      <c r="E2" s="3"/>
    </row>
    <row r="4" ht="17.4" spans="2:5">
      <c r="B4" s="4" t="s">
        <v>156</v>
      </c>
      <c r="C4" s="4"/>
      <c r="D4" s="4"/>
      <c r="E4" s="4"/>
    </row>
    <row r="5" spans="2:5">
      <c r="B5" s="5"/>
      <c r="C5" s="5"/>
      <c r="D5" s="5"/>
      <c r="E5" s="5"/>
    </row>
    <row r="6" ht="14.55" spans="2:5">
      <c r="B6" s="6"/>
      <c r="C6" s="6" t="str">
        <f>+'Санхүү байдал'!B5</f>
        <v>Улсын их дэлгүүр ХК</v>
      </c>
      <c r="D6" s="5"/>
      <c r="E6" s="5"/>
    </row>
    <row r="7" ht="16.35" spans="3:5">
      <c r="C7" s="2" t="str">
        <f>+'Санхүү байдал'!B6</f>
        <v>(Аж ахуйн нэгж байгууллагын нэр )</v>
      </c>
      <c r="D7" s="7" t="str">
        <f>+'Санхүү байдал'!C4</f>
        <v>2026 оны  3-р сарын 31</v>
      </c>
      <c r="E7" s="7"/>
    </row>
    <row r="8" spans="5:5">
      <c r="E8" s="8" t="s">
        <v>157</v>
      </c>
    </row>
    <row r="9" ht="21" customHeight="1" spans="2:5">
      <c r="B9" s="9" t="s">
        <v>30</v>
      </c>
      <c r="C9" s="9" t="s">
        <v>31</v>
      </c>
      <c r="D9" s="9" t="s">
        <v>32</v>
      </c>
      <c r="E9" s="10" t="s">
        <v>33</v>
      </c>
    </row>
    <row r="10" spans="2:5">
      <c r="B10" s="11" t="s">
        <v>158</v>
      </c>
      <c r="C10" s="12" t="s">
        <v>159</v>
      </c>
      <c r="D10" s="13">
        <v>9395405214.57</v>
      </c>
      <c r="E10" s="13">
        <v>2387905838.19</v>
      </c>
    </row>
    <row r="11" spans="2:5">
      <c r="B11" s="11" t="s">
        <v>160</v>
      </c>
      <c r="C11" s="12" t="s">
        <v>161</v>
      </c>
      <c r="D11" s="13">
        <v>5538825227.97</v>
      </c>
      <c r="E11" s="13">
        <f>1958462067.46-575498630.14-1750000</f>
        <v>1381213437.32</v>
      </c>
    </row>
    <row r="12" s="1" customFormat="1" spans="2:5">
      <c r="B12" s="14" t="s">
        <v>162</v>
      </c>
      <c r="C12" s="15" t="s">
        <v>163</v>
      </c>
      <c r="D12" s="16">
        <f>+D10-D11</f>
        <v>3856579986.6</v>
      </c>
      <c r="E12" s="16">
        <f>+E10-E11</f>
        <v>1006692400.87</v>
      </c>
    </row>
    <row r="13" spans="2:5">
      <c r="B13" s="11" t="s">
        <v>164</v>
      </c>
      <c r="C13" s="12" t="s">
        <v>165</v>
      </c>
      <c r="D13" s="17"/>
      <c r="E13" s="13"/>
    </row>
    <row r="14" spans="2:5">
      <c r="B14" s="11" t="s">
        <v>166</v>
      </c>
      <c r="C14" s="12" t="s">
        <v>167</v>
      </c>
      <c r="D14" s="13">
        <v>3150093.04</v>
      </c>
      <c r="E14" s="13">
        <v>634356.76</v>
      </c>
    </row>
    <row r="15" spans="2:5">
      <c r="B15" s="11" t="s">
        <v>168</v>
      </c>
      <c r="C15" s="12" t="s">
        <v>169</v>
      </c>
      <c r="D15" s="13">
        <v>25411488</v>
      </c>
      <c r="E15" s="13"/>
    </row>
    <row r="16" spans="2:5">
      <c r="B16" s="11" t="s">
        <v>170</v>
      </c>
      <c r="C16" s="12" t="s">
        <v>171</v>
      </c>
      <c r="D16" s="18"/>
      <c r="E16" s="13"/>
    </row>
    <row r="17" spans="2:5">
      <c r="B17" s="11" t="s">
        <v>172</v>
      </c>
      <c r="C17" s="12" t="s">
        <v>173</v>
      </c>
      <c r="D17" s="18">
        <v>2863045.86</v>
      </c>
      <c r="E17" s="13">
        <v>0</v>
      </c>
    </row>
    <row r="18" spans="2:5">
      <c r="B18" s="11" t="s">
        <v>174</v>
      </c>
      <c r="C18" s="12" t="s">
        <v>175</v>
      </c>
      <c r="D18" s="13">
        <v>4221574.52</v>
      </c>
      <c r="E18" s="13">
        <v>1750000</v>
      </c>
    </row>
    <row r="19" spans="2:5">
      <c r="B19" s="11" t="s">
        <v>176</v>
      </c>
      <c r="C19" s="12" t="s">
        <v>177</v>
      </c>
      <c r="D19" s="13">
        <v>242026950.89</v>
      </c>
      <c r="E19" s="13">
        <v>92389068.15</v>
      </c>
    </row>
    <row r="20" spans="2:5">
      <c r="B20" s="11" t="s">
        <v>178</v>
      </c>
      <c r="C20" s="12" t="s">
        <v>179</v>
      </c>
      <c r="D20" s="13">
        <v>2443912328.91</v>
      </c>
      <c r="E20" s="13">
        <v>575498630.14</v>
      </c>
    </row>
    <row r="21" spans="2:5">
      <c r="B21" s="11" t="s">
        <v>180</v>
      </c>
      <c r="C21" s="12" t="s">
        <v>181</v>
      </c>
      <c r="D21" s="13">
        <v>21108234.07</v>
      </c>
      <c r="E21" s="13"/>
    </row>
    <row r="22" ht="15.75" customHeight="1" spans="2:5">
      <c r="B22" s="11" t="s">
        <v>182</v>
      </c>
      <c r="C22" s="12" t="s">
        <v>183</v>
      </c>
      <c r="D22" s="13"/>
      <c r="E22" s="13"/>
    </row>
    <row r="23" ht="15.75" customHeight="1" spans="2:5">
      <c r="B23" s="11" t="s">
        <v>184</v>
      </c>
      <c r="C23" s="12" t="s">
        <v>185</v>
      </c>
      <c r="D23" s="18">
        <v>0</v>
      </c>
      <c r="E23" s="13"/>
    </row>
    <row r="24" ht="15.75" customHeight="1" spans="2:5">
      <c r="B24" s="11" t="s">
        <v>186</v>
      </c>
      <c r="C24" s="12" t="s">
        <v>187</v>
      </c>
      <c r="E24" s="13"/>
    </row>
    <row r="25" ht="15.75" customHeight="1" spans="2:5">
      <c r="B25" s="11" t="s">
        <v>188</v>
      </c>
      <c r="C25" s="12" t="s">
        <v>189</v>
      </c>
      <c r="D25" s="18"/>
      <c r="E25" s="13"/>
    </row>
    <row r="26" ht="15.75" customHeight="1" spans="2:5">
      <c r="B26" s="11" t="s">
        <v>190</v>
      </c>
      <c r="C26" s="12" t="s">
        <v>191</v>
      </c>
      <c r="D26" s="18">
        <v>0</v>
      </c>
      <c r="E26" s="13">
        <v>0</v>
      </c>
    </row>
    <row r="27" s="1" customFormat="1" ht="15.75" customHeight="1" spans="2:5">
      <c r="B27" s="14" t="s">
        <v>192</v>
      </c>
      <c r="C27" s="15" t="s">
        <v>193</v>
      </c>
      <c r="D27" s="16">
        <f>SUM(D12:D17)-SUM(D18:D26)</f>
        <v>1176735525.11</v>
      </c>
      <c r="E27" s="16">
        <f>SUM(E12:E17)-SUM(E18:E26)</f>
        <v>337689059.34</v>
      </c>
    </row>
    <row r="28" ht="15.75" customHeight="1" spans="2:5">
      <c r="B28" s="11" t="s">
        <v>194</v>
      </c>
      <c r="C28" s="12" t="s">
        <v>195</v>
      </c>
      <c r="D28" s="13">
        <v>-120894401.01</v>
      </c>
      <c r="E28" s="13">
        <v>35442063.03</v>
      </c>
    </row>
    <row r="29" s="1" customFormat="1" ht="15.75" customHeight="1" spans="2:5">
      <c r="B29" s="14" t="s">
        <v>196</v>
      </c>
      <c r="C29" s="15" t="s">
        <v>197</v>
      </c>
      <c r="D29" s="16">
        <f>+D27-D28</f>
        <v>1297629926.12</v>
      </c>
      <c r="E29" s="16">
        <f>+E27-E28</f>
        <v>302246996.31</v>
      </c>
    </row>
    <row r="30" ht="32.25" customHeight="1" spans="2:5">
      <c r="B30" s="11" t="s">
        <v>198</v>
      </c>
      <c r="C30" s="15" t="s">
        <v>199</v>
      </c>
      <c r="D30" s="16"/>
      <c r="E30" s="13"/>
    </row>
    <row r="31" s="1" customFormat="1" ht="15.75" customHeight="1" spans="2:5">
      <c r="B31" s="14" t="s">
        <v>200</v>
      </c>
      <c r="C31" s="15" t="s">
        <v>201</v>
      </c>
      <c r="D31" s="16">
        <f>+D29</f>
        <v>1297629926.12</v>
      </c>
      <c r="E31" s="16">
        <f>+E29</f>
        <v>302246996.31</v>
      </c>
    </row>
    <row r="32" ht="15.75" customHeight="1" spans="2:5">
      <c r="B32" s="11" t="s">
        <v>202</v>
      </c>
      <c r="C32" s="15" t="s">
        <v>203</v>
      </c>
      <c r="D32" s="16"/>
      <c r="E32" s="13"/>
    </row>
    <row r="33" ht="15.75" customHeight="1" spans="2:5">
      <c r="B33" s="11" t="s">
        <v>204</v>
      </c>
      <c r="C33" s="12" t="s">
        <v>205</v>
      </c>
      <c r="D33" s="18"/>
      <c r="E33" s="13"/>
    </row>
    <row r="34" ht="15.75" customHeight="1" spans="2:5">
      <c r="B34" s="11" t="s">
        <v>206</v>
      </c>
      <c r="C34" s="12" t="s">
        <v>207</v>
      </c>
      <c r="D34" s="18"/>
      <c r="E34" s="13"/>
    </row>
    <row r="35" ht="15.75" customHeight="1" spans="2:5">
      <c r="B35" s="11" t="s">
        <v>208</v>
      </c>
      <c r="C35" s="12" t="s">
        <v>209</v>
      </c>
      <c r="D35" s="18"/>
      <c r="E35" s="13"/>
    </row>
    <row r="36" s="1" customFormat="1" ht="15.75" customHeight="1" spans="2:5">
      <c r="B36" s="14" t="s">
        <v>210</v>
      </c>
      <c r="C36" s="15" t="s">
        <v>211</v>
      </c>
      <c r="D36" s="19">
        <f>D31</f>
        <v>1297629926.12</v>
      </c>
      <c r="E36" s="19">
        <f>E31</f>
        <v>302246996.31</v>
      </c>
    </row>
    <row r="37" ht="15.75" customHeight="1" spans="1:5">
      <c r="A37" s="2" t="s">
        <v>56</v>
      </c>
      <c r="B37" s="11" t="s">
        <v>212</v>
      </c>
      <c r="C37" s="12" t="s">
        <v>213</v>
      </c>
      <c r="D37" s="16"/>
      <c r="E37" s="13"/>
    </row>
    <row r="38" ht="46.5" customHeight="1" spans="2:4">
      <c r="B38" s="2" t="s">
        <v>56</v>
      </c>
      <c r="C38" s="2" t="s">
        <v>56</v>
      </c>
      <c r="D38" s="2" t="s">
        <v>56</v>
      </c>
    </row>
  </sheetData>
  <mergeCells count="4">
    <mergeCell ref="D1:E1"/>
    <mergeCell ref="D2:E2"/>
    <mergeCell ref="B4:E4"/>
    <mergeCell ref="D7:E7"/>
  </mergeCells>
  <pageMargins left="0.25" right="0.314583333333333" top="0.75" bottom="0.75" header="0.3" footer="0.3"/>
  <pageSetup paperSize="9"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Company>it</Company>
  <Application>Microsoft Excel</Application>
  <HeadingPairs>
    <vt:vector size="2" baseType="variant">
      <vt:variant>
        <vt:lpstr>工作表</vt:lpstr>
      </vt:variant>
      <vt:variant>
        <vt:i4>4</vt:i4>
      </vt:variant>
    </vt:vector>
  </HeadingPairs>
  <TitlesOfParts>
    <vt:vector size="4" baseType="lpstr">
      <vt:lpstr>Нүүр</vt:lpstr>
      <vt:lpstr>Нүүр-2</vt:lpstr>
      <vt:lpstr>Санхүү байдал</vt:lpstr>
      <vt:lpstr>Орлого</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nomin</dc:creator>
  <cp:lastModifiedBy>ulziibat.m</cp:lastModifiedBy>
  <dcterms:created xsi:type="dcterms:W3CDTF">2008-10-18T19:04:00Z</dcterms:created>
  <cp:lastPrinted>2017-02-02T02:02:00Z</cp:lastPrinted>
  <dcterms:modified xsi:type="dcterms:W3CDTF">2026-04-22T02:56:38Z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1033-11.2.0.9148</vt:lpwstr>
  </property>
  <property fmtid="{D5CDD505-2E9C-101B-9397-08002B2CF9AE}" pid="3" name="ICV">
    <vt:lpwstr>1F8C2DC5232748B8BB9584EA2F73DFA6_13</vt:lpwstr>
  </property>
</Properties>
</file>