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26cb4ef19f24820/Documents/"/>
    </mc:Choice>
  </mc:AlternateContent>
  <xr:revisionPtr revIDLastSave="23" documentId="8_{1484E6DE-C013-455C-AD95-64CFDC4E4F97}" xr6:coauthVersionLast="47" xr6:coauthVersionMax="47" xr10:uidLastSave="{00415237-54B5-4445-B4F3-0A7F493C112D}"/>
  <bookViews>
    <workbookView xWindow="-108" yWindow="-108" windowWidth="23256" windowHeight="12456" firstSheet="1" activeTab="3" xr2:uid="{1A83A637-F5E8-4EC4-91C0-C82D90C8ABB9}"/>
  </bookViews>
  <sheets>
    <sheet name="Санхүү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8" i="4" l="1"/>
  <c r="D56" i="4"/>
  <c r="D49" i="4"/>
  <c r="C49" i="4"/>
  <c r="D44" i="4"/>
  <c r="D55" i="4" s="1"/>
  <c r="C44" i="4"/>
  <c r="D35" i="4"/>
  <c r="C35" i="4"/>
  <c r="D26" i="4"/>
  <c r="D42" i="4" s="1"/>
  <c r="C26" i="4"/>
  <c r="C42" i="4" s="1"/>
  <c r="D14" i="4"/>
  <c r="C14" i="4"/>
  <c r="D7" i="4"/>
  <c r="D24" i="4" s="1"/>
  <c r="C7" i="4"/>
  <c r="C24" i="4" s="1"/>
  <c r="J22" i="3"/>
  <c r="I22" i="3"/>
  <c r="J21" i="3"/>
  <c r="J20" i="3"/>
  <c r="J19" i="3"/>
  <c r="J17" i="3"/>
  <c r="I16" i="3"/>
  <c r="H16" i="3"/>
  <c r="G16" i="3"/>
  <c r="E16" i="3"/>
  <c r="D16" i="3"/>
  <c r="J15" i="3"/>
  <c r="I14" i="3"/>
  <c r="F14" i="3"/>
  <c r="F16" i="3" s="1"/>
  <c r="C14" i="3"/>
  <c r="C22" i="3" s="1"/>
  <c r="J13" i="3"/>
  <c r="J14" i="3" s="1"/>
  <c r="J12" i="3"/>
  <c r="J11" i="3"/>
  <c r="J9" i="3"/>
  <c r="J6" i="3"/>
  <c r="E9" i="2"/>
  <c r="E24" i="2" s="1"/>
  <c r="D9" i="2"/>
  <c r="D24" i="2" s="1"/>
  <c r="D26" i="2" s="1"/>
  <c r="D28" i="2" s="1"/>
  <c r="D33" i="2" s="1"/>
  <c r="D68" i="1"/>
  <c r="C68" i="1"/>
  <c r="D55" i="1"/>
  <c r="C55" i="1"/>
  <c r="D48" i="1"/>
  <c r="C48" i="1"/>
  <c r="C56" i="1" s="1"/>
  <c r="C69" i="1" s="1"/>
  <c r="D31" i="1"/>
  <c r="C31" i="1"/>
  <c r="C32" i="1" s="1"/>
  <c r="D20" i="1"/>
  <c r="D32" i="1" s="1"/>
  <c r="C20" i="1"/>
  <c r="D57" i="4" l="1"/>
  <c r="D59" i="4" s="1"/>
  <c r="J16" i="3"/>
  <c r="C16" i="3"/>
  <c r="F22" i="3"/>
  <c r="E25" i="2"/>
  <c r="E26" i="2" s="1"/>
  <c r="E28" i="2" s="1"/>
  <c r="D56" i="1"/>
  <c r="D69" i="1" s="1"/>
</calcChain>
</file>

<file path=xl/sharedStrings.xml><?xml version="1.0" encoding="utf-8"?>
<sst xmlns="http://schemas.openxmlformats.org/spreadsheetml/2006/main" count="267" uniqueCount="244">
  <si>
    <t xml:space="preserve">                         САНХҮҮГИЙН БАЙДЛЫН ТАЙЛАН</t>
  </si>
  <si>
    <t xml:space="preserve">  ДСЦТС ХК-ийн Дархан төв</t>
  </si>
  <si>
    <t xml:space="preserve">                                             2025 оны  12-р сарын 31</t>
  </si>
  <si>
    <t xml:space="preserve"> / Аж ахуйн  нэгжийн  нэр /</t>
  </si>
  <si>
    <t xml:space="preserve">                                                   ( төгрөгөөр )</t>
  </si>
  <si>
    <t>Мөрийн дугаар</t>
  </si>
  <si>
    <t>БАЛАНСЫН  ЗҮЙЛ</t>
  </si>
  <si>
    <t>01-р сарын 01</t>
  </si>
  <si>
    <t>12-р сарын 31</t>
  </si>
  <si>
    <t>А.ХӨРӨНГӨ</t>
  </si>
  <si>
    <t xml:space="preserve">  Эргэлтийн хөрөнгө</t>
  </si>
  <si>
    <t>1.1.1.</t>
  </si>
  <si>
    <t>Мөнгө ба түүнтэй адилтгах хөрөнгө</t>
  </si>
  <si>
    <t>1.1.2.</t>
  </si>
  <si>
    <t>Дансны авлага</t>
  </si>
  <si>
    <t>1.1.3.</t>
  </si>
  <si>
    <t>Татвар,НДШ-ийн авлага</t>
  </si>
  <si>
    <t>1.1.4.</t>
  </si>
  <si>
    <t>Бусад авлага</t>
  </si>
  <si>
    <t>1.1.5.</t>
  </si>
  <si>
    <t>Бусад санхүүгийн хөрөнгө</t>
  </si>
  <si>
    <t>1.1.6.</t>
  </si>
  <si>
    <t>Бараа материал</t>
  </si>
  <si>
    <t>1.1.7.</t>
  </si>
  <si>
    <t>Урьдчилж төлсөн зардал/тооцоо</t>
  </si>
  <si>
    <t>1.1.8.</t>
  </si>
  <si>
    <t>Бусад эргэлтийн хөрөнгө</t>
  </si>
  <si>
    <t>1.1.9.</t>
  </si>
  <si>
    <t>Борлуулах зорилгоор эзэмшиж буй эргэлтийн бус хөрөнгө /Борлуулах бүлэг хөрөнгө/</t>
  </si>
  <si>
    <t>1.1.10.</t>
  </si>
  <si>
    <t>1.1.20.</t>
  </si>
  <si>
    <t>Эргэлтийн хөрөнгийн дүн</t>
  </si>
  <si>
    <t>1.2.</t>
  </si>
  <si>
    <t>Эргэлтийн бус хөрөнгө</t>
  </si>
  <si>
    <t>1.2.1.</t>
  </si>
  <si>
    <t>Үндсэн хөрөнгө</t>
  </si>
  <si>
    <t>1.2.2.</t>
  </si>
  <si>
    <t>Биет бус хөрөнгө</t>
  </si>
  <si>
    <t>1.2.3.</t>
  </si>
  <si>
    <t>Биологийн хөрөнгө</t>
  </si>
  <si>
    <t>1.2.4.</t>
  </si>
  <si>
    <t>Урт хугацаат хөрөнгө оруулалт</t>
  </si>
  <si>
    <t>1.2.5.</t>
  </si>
  <si>
    <t>Хайгуул ба үнэлгээний хөрөнгө</t>
  </si>
  <si>
    <t>1.2.6.</t>
  </si>
  <si>
    <t>Хойшлогдсон татварын хөрөнгө</t>
  </si>
  <si>
    <t>1.2.7.</t>
  </si>
  <si>
    <t>Хөрөнгө оруулалтын  зориулалттай үл хөдлөх хөрөнгө</t>
  </si>
  <si>
    <t>1.2.8.</t>
  </si>
  <si>
    <t>Бусад эргэлтийн бус хөрөнгө</t>
  </si>
  <si>
    <t>1.2.9.</t>
  </si>
  <si>
    <t>1.2.20.</t>
  </si>
  <si>
    <t>Эргэлтийн бус хөрөнгийн дүн</t>
  </si>
  <si>
    <t>1.3.</t>
  </si>
  <si>
    <t>НИЙТ ХӨРӨНГИЙН ДҮН</t>
  </si>
  <si>
    <t>Өр төлбөр ба эзэмшигчийн өмч</t>
  </si>
  <si>
    <t>2.1.</t>
  </si>
  <si>
    <t xml:space="preserve">   Өр төлбөр</t>
  </si>
  <si>
    <t>2.1.1.</t>
  </si>
  <si>
    <t>Богино хугацаат өр төлбөр</t>
  </si>
  <si>
    <t>2.1.1.1.</t>
  </si>
  <si>
    <t>Дансны өглөг</t>
  </si>
  <si>
    <t>2.1.1.2.</t>
  </si>
  <si>
    <t>Цалингийн өглөг</t>
  </si>
  <si>
    <t>2.1.1.3.</t>
  </si>
  <si>
    <t>Татварын өр</t>
  </si>
  <si>
    <t>2.1.1.4.</t>
  </si>
  <si>
    <t>НДШ-ийн өглөг</t>
  </si>
  <si>
    <t>2.1.1.5.</t>
  </si>
  <si>
    <t>Богино хугацаат зээл</t>
  </si>
  <si>
    <t>2.1.1.6.</t>
  </si>
  <si>
    <t>Хүүний өглөг</t>
  </si>
  <si>
    <t>2.1.1.7.</t>
  </si>
  <si>
    <t>Ноогдол ашгийн өглөг</t>
  </si>
  <si>
    <t>2.1.1.8.</t>
  </si>
  <si>
    <t>Урьдчилж орсон орлого</t>
  </si>
  <si>
    <t>2.1.1.9.</t>
  </si>
  <si>
    <t>Нөөц /өр төлбөр/</t>
  </si>
  <si>
    <t>2.1.1.10.</t>
  </si>
  <si>
    <t>Бусад богино хугацаат өр төлбөр</t>
  </si>
  <si>
    <t>2.1.1.11.</t>
  </si>
  <si>
    <t>Борлуулах зорилгоор эзэмшиж буй эргэлтийн бус хөрөнгө /Борлуулах бүлэг хөрөнгө/ -нд хамаарах өр төлбөр</t>
  </si>
  <si>
    <t>2.1.1.12.</t>
  </si>
  <si>
    <t>2.1.1.20.</t>
  </si>
  <si>
    <t>Богино хугацаат өр төлбөрийн дүн</t>
  </si>
  <si>
    <t>2.1.2.</t>
  </si>
  <si>
    <t>Урт хугацаат өр төлбөр</t>
  </si>
  <si>
    <t>2.1.2.1.</t>
  </si>
  <si>
    <t>Урт хугацаат зээл</t>
  </si>
  <si>
    <t>2.1.2.2.</t>
  </si>
  <si>
    <t>2.1.2.3</t>
  </si>
  <si>
    <t>Хойшлогдсон татварын өр</t>
  </si>
  <si>
    <t>2.1.2.4.</t>
  </si>
  <si>
    <t>Бусад урт хугацаат өр төлбөр</t>
  </si>
  <si>
    <t>2.1.2.5.</t>
  </si>
  <si>
    <t>2.1.2.20.</t>
  </si>
  <si>
    <t>Урт хугацаат өр төлбөрийн дүн</t>
  </si>
  <si>
    <t>2.2.20.</t>
  </si>
  <si>
    <t>Өр төлбөрийн  нийт  дүн</t>
  </si>
  <si>
    <t>2.Эздийн өмч</t>
  </si>
  <si>
    <t>2.3.1.</t>
  </si>
  <si>
    <t>Өмч   а.төрийн</t>
  </si>
  <si>
    <t>2.3.2.</t>
  </si>
  <si>
    <t xml:space="preserve">         б.хувийн</t>
  </si>
  <si>
    <t>2.3.3.</t>
  </si>
  <si>
    <t xml:space="preserve">         в.хувьцаат</t>
  </si>
  <si>
    <t>2.3.4.</t>
  </si>
  <si>
    <t>Халаасны хувьцаа</t>
  </si>
  <si>
    <t>2.3.5.</t>
  </si>
  <si>
    <t xml:space="preserve">Нэмж  төлөгдсөн капитал </t>
  </si>
  <si>
    <t>2.3.6.</t>
  </si>
  <si>
    <t>Хөрөнгийн дахин үнэлгээний нэмэгдэл</t>
  </si>
  <si>
    <t>2.3.7.</t>
  </si>
  <si>
    <t>Гадаад валютын хөрвүүлэлтийн нөөц</t>
  </si>
  <si>
    <t>2.3.8.</t>
  </si>
  <si>
    <t>Эздийн өмчийн бусад хэсэг</t>
  </si>
  <si>
    <t>2.3.8.1.</t>
  </si>
  <si>
    <t>Хуримтлагдсан ашиг</t>
  </si>
  <si>
    <t>2.3.8.2.</t>
  </si>
  <si>
    <t>2.3.20.</t>
  </si>
  <si>
    <t>Эзэмшигчдийн өмчийн дүн</t>
  </si>
  <si>
    <t>2.5.20.</t>
  </si>
  <si>
    <t>Өр төлбөр ба эздийн өмчийн дүн</t>
  </si>
  <si>
    <t xml:space="preserve"> ГҮЙЦЭТГЭХ  ЗАХИРАЛ…………………………………          (  Ц.Хангай)</t>
  </si>
  <si>
    <t xml:space="preserve"> ЕРӨНХИЙ НЯГТЛАН БОДОГЧ…………………………          (  Л.Эрдэнэсугар )</t>
  </si>
  <si>
    <t xml:space="preserve">                                             ОРЛОГЫН ТАЙЛАН</t>
  </si>
  <si>
    <t>Дархан-Сэлэнгийн Цахилгаан Түгээх Сүлжээ ХК</t>
  </si>
  <si>
    <t xml:space="preserve">             (     Аж ахуйн  нэгж байгуулллагын  нэр    )</t>
  </si>
  <si>
    <t xml:space="preserve">     (    ТӨГРӨГӨӨР    )</t>
  </si>
  <si>
    <t>Мөрийн  дугаар</t>
  </si>
  <si>
    <t>Үзүүлэлт</t>
  </si>
  <si>
    <t>Өнгөрсөн жилийн  дүн                         2024 оны 12-р сарын 31</t>
  </si>
  <si>
    <t>Борлуулалтын орлого</t>
  </si>
  <si>
    <t>Борлуулалтын өртөг</t>
  </si>
  <si>
    <t>Нийт  ашиг /алдагдал/</t>
  </si>
  <si>
    <t>Түрээсийн орлого</t>
  </si>
  <si>
    <t>Хүүний орлого</t>
  </si>
  <si>
    <t>Ноогдол ашгийн орлого</t>
  </si>
  <si>
    <t>Эрхийн шимтгэлийн орлого</t>
  </si>
  <si>
    <t>Бусад орлого</t>
  </si>
  <si>
    <t>Борлуулалт,маркетингийн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</si>
  <si>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</si>
  <si>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</si>
  <si>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</si>
  <si>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/гарз/</t>
  </si>
  <si>
    <t>Үндсэн хөрөнгө данснаас хассаны олз /гарз/</t>
  </si>
  <si>
    <t>Биет бус хөрөнгө данснаас хассаны олз /гарз/</t>
  </si>
  <si>
    <t>Хөрөнгө оруулалт борлуулснаас үүссэн олз /гарз/</t>
  </si>
  <si>
    <t>Бусад ашиг /алдагдал/</t>
  </si>
  <si>
    <t>Татвар төлөхийн  өмнөх ашиг  /алдагдал/</t>
  </si>
  <si>
    <t>Орлогын албан татвар</t>
  </si>
  <si>
    <t>Татварын  дараах  ашиг  /алдагдал /</t>
  </si>
  <si>
    <t>Зогсоосон үйл ажиллагааны татварын дараах ашиг /алдагдал/</t>
  </si>
  <si>
    <t>Тайлант үеийн цэвэр ашиг /алдагдал/</t>
  </si>
  <si>
    <t>Бусад дэлгэрэнгүй орлого</t>
  </si>
  <si>
    <t>Хөрөнгийн дахин үнэлгээний нэмэгдлийн зөрүү</t>
  </si>
  <si>
    <t>Гадаад  валютын хөрвүүлэлтийн зөрүү</t>
  </si>
  <si>
    <t>Бусад олз /гарз/</t>
  </si>
  <si>
    <t>Орлогын нийт дүн</t>
  </si>
  <si>
    <t>Нэгж хувьцаанд ногдох суурь ашиг /алдагдал/</t>
  </si>
  <si>
    <t xml:space="preserve">                       ГҮЙЦЭТГЭХ  ЗАХИРАЛ                                                (  Ц.ХАНГАЙ )</t>
  </si>
  <si>
    <t xml:space="preserve">                       ЕРӨНХИЙ  НЯГТЛАН  БОДОГЧ                                  (  Л.ЭРДЭНЭСУГАР )</t>
  </si>
  <si>
    <t xml:space="preserve">                       ТАЙЛАН НЭГТГЭСЭН ...........................................        ( М.ГАЛХУЯГ )</t>
  </si>
  <si>
    <t xml:space="preserve">                        ӨМЧИЙН ӨӨРЧЛӨЛТИЙН ТАЙЛАН</t>
  </si>
  <si>
    <t>Дархан Сэлэнгийн Цахилгаан Түгээх Сүлжээ ХК</t>
  </si>
  <si>
    <t xml:space="preserve">                      2025 оны  12  сарын 31 өдөр</t>
  </si>
  <si>
    <t xml:space="preserve"> (  Аж ахуйн нэгж,байгууллагын нэр  )</t>
  </si>
  <si>
    <t xml:space="preserve">                                                 (  төгрөгөөр   )</t>
  </si>
  <si>
    <t>Өмч</t>
  </si>
  <si>
    <t>Нэмж төлөгдсөн капитал</t>
  </si>
  <si>
    <t>Нийт дүн</t>
  </si>
  <si>
    <t>2023  оны12-р сарын 31-ний үлдэгдэл</t>
  </si>
  <si>
    <t>Нягтлан бодох бүртгэлийн бодлогын өөрчлөлтийн нөлөө,алдааны залруулга</t>
  </si>
  <si>
    <t>Залруулсан үлдэгдэл</t>
  </si>
  <si>
    <t>Тайлант үеийн цэвэр ашиг /алдагдал /</t>
  </si>
  <si>
    <t>Өмчид гарсан өөрчлөлт</t>
  </si>
  <si>
    <t>Зарласан ноогдол ашиг</t>
  </si>
  <si>
    <t>Дахин үнэлгээний нэмэгдлийн хэрэгжсэн дүн</t>
  </si>
  <si>
    <t>2024 оны 12 -р сарын 31-ний үлдэгдэл</t>
  </si>
  <si>
    <t>2025  оны 12 -р сарын 31-ний үлдэгдэл</t>
  </si>
  <si>
    <t>ГҮЙЦЭТГЭХ  ЗАХИРАЛ……………………………………………..( Ц.ХАНГАЙ )</t>
  </si>
  <si>
    <t>ЕРӨНХИЙ НЯГТЛАН БОДОГЧ ……………………………………. ( Л.ЭРДЭНЭСУГАР)</t>
  </si>
  <si>
    <t>ТАЙЛАН НЭГТГЭСЭН ....................................................        ( М.ГАЛХУЯГ )</t>
  </si>
  <si>
    <t xml:space="preserve">                                        МӨНГӨН  ГҮЙЛГЭЭНИЙ   ТАЙЛАН</t>
  </si>
  <si>
    <t xml:space="preserve">  (  Аж ахуйн нэгж,байгууллагын нэр  )</t>
  </si>
  <si>
    <t xml:space="preserve">  (  төгрөгөөр   )</t>
  </si>
  <si>
    <t xml:space="preserve">   Өмнөх  оны  дүн       2024 оны IV улирал</t>
  </si>
  <si>
    <t>Үндсэн үйл ажиллагааны мөнгөн гүйлгээ</t>
  </si>
  <si>
    <t>1.1.</t>
  </si>
  <si>
    <t>Мөнгөн орлогын дүн /+ /</t>
  </si>
  <si>
    <t>Бараа борлуулсан,үйлчилгээ үзүүлсний орлого</t>
  </si>
  <si>
    <t>Эрхийн шимтгэл,хураамж төлбөрийн орлого</t>
  </si>
  <si>
    <t>Даатгалын нөхвөрөөс хүлээн авсан мөнгө</t>
  </si>
  <si>
    <t>Буцаан авсан албан татвар</t>
  </si>
  <si>
    <t>Татаас,санхүүжилтийн орлого</t>
  </si>
  <si>
    <t>Бусад мөнгөн орлого</t>
  </si>
  <si>
    <t>Мөнгөн зарлагын дүн / - /</t>
  </si>
  <si>
    <t>Ажилчдад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</si>
  <si>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</si>
  <si>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</si>
  <si>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</si>
  <si>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шатахуун,тээврийн хөлс,сэлбэг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</si>
  <si>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</si>
  <si>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</si>
  <si>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</si>
  <si>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</si>
  <si>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</si>
  <si>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</si>
  <si>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</si>
  <si>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</si>
  <si>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</si>
  <si>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</si>
  <si>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зээл,мөнгөн урьдчилгааны буцаан төлөлт</t>
  </si>
  <si>
    <t>Хүлээн авсан хүүний орлого</t>
  </si>
  <si>
    <t>Хүлээн авсан ноогдол ашиг</t>
  </si>
  <si>
    <t>2.2.</t>
  </si>
  <si>
    <t>Үндсэн хөрөнгө олж эзэмшихэд төлсөн</t>
  </si>
  <si>
    <t>Биет бус хөрөнгө олж эзэмшихэд төлсөн</t>
  </si>
  <si>
    <t>Хөрөнгө оруулалт олж эзэмшихэд төлсөн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</si>
  <si>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</si>
  <si>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</si>
  <si>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</si>
  <si>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</si>
  <si>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Мөнгөн орлогын дүн /+/</t>
  </si>
  <si>
    <t>Зээл авсан,өрийн шнэт цаас гаргаснаас хүлээн авсан</t>
  </si>
  <si>
    <t>Хувьцаа болон өмчийн бусад үнэт цаас гаргаснаас хүлээн авсан</t>
  </si>
  <si>
    <t>Төрөл бүрийн хандив</t>
  </si>
  <si>
    <t>Валютын зөрүүний орлого</t>
  </si>
  <si>
    <t>3.2.</t>
  </si>
  <si>
    <t>Зээл,өрийн үнэт цаасны төлбөрт төлсөн мөнгө</t>
  </si>
  <si>
    <t>Санхүүгийн түрээсийн өглөгт төлсөн</t>
  </si>
  <si>
    <t>Хувьцаа буцаан худалдаж авахад төлсөн</t>
  </si>
  <si>
    <t>Төлсөн ногдол ашиг</t>
  </si>
  <si>
    <t>СҮА-ны бусад мөнгөн зарлага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</si>
  <si>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</si>
  <si>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</si>
  <si>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</si>
  <si>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Мөнгө,түүнтэй адилтгах хөрөнгийн эхний үлдэгдэл</t>
  </si>
  <si>
    <t>Мөнгө,түүнтэй адилтгах хөрөнгийн эцсийн үлдэгдэл</t>
  </si>
  <si>
    <t xml:space="preserve">                 ГҮЙЦЭТГЭХ ЗАХИРАЛ                                                   (  Ц.ХАНГАЙ )</t>
  </si>
  <si>
    <t xml:space="preserve">                 ЕРӨНХИЙ НЯ-БО                                                           (  Л.ЭРДЭНЭСУГАР)</t>
  </si>
  <si>
    <t xml:space="preserve">                ТАЙЛАН НЭГТГЭСЭН ....................................................  ( М.ГАЛХУЯГ )</t>
  </si>
  <si>
    <t>Тайлант жилийн дүн 2025 оны IV улирал</t>
  </si>
  <si>
    <t>Тайлант жилийн  дүн            2025 оны 12-р  сарын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</si>
</sst>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/>
    <xf numFmtId="14" fontId="2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4" fontId="3" fillId="0" borderId="7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0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4" fontId="2" fillId="0" borderId="7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3" xfId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4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/>
    <xf numFmtId="0" fontId="7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3" fillId="0" borderId="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3" fontId="2" fillId="3" borderId="0" xfId="0" applyNumberFormat="1" applyFont="1" applyFill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3" fillId="0" borderId="3" xfId="0" applyFont="1" applyBorder="1" applyAlignment="1">
      <alignment wrapText="1"/>
    </xf>
    <xf numFmtId="3" fontId="8" fillId="0" borderId="0" xfId="0" applyNumberFormat="1" applyFont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/>
    </xf>
    <xf numFmtId="4" fontId="2" fillId="2" borderId="3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43" fontId="2" fillId="0" borderId="0" xfId="0" applyNumberFormat="1" applyFont="1"/>
    <xf numFmtId="3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2161A7C5-40D9-43CE-9C7E-704000E29D3E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9525</xdr:colOff>
      <xdr:row>6</xdr:row>
      <xdr:rowOff>0</xdr:rowOff>
    </xdr:from>
    <xdr:to>
      <xdr:col>4</xdr:col>
      <xdr:colOff>0</xdr:colOff>
      <xdr:row>6</xdr:row>
      <xdr:rowOff>247650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F6F8644B-1726-49F8-A272-700D707359A2}"/>
            </a:ext>
          </a:extLst>
        </xdr:cNvPr>
        <xdr:cNvSpPr>
          <a:spLocks noChangeArrowheads="1"/>
        </xdr:cNvSpPr>
      </xdr:nvSpPr>
      <xdr:spPr bwMode="auto">
        <a:xfrm>
          <a:off x="10547985" y="1386840"/>
          <a:ext cx="2977515" cy="224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9803994-AA44-47FE-8E94-0087D7709721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9525</xdr:colOff>
      <xdr:row>6</xdr:row>
      <xdr:rowOff>0</xdr:rowOff>
    </xdr:from>
    <xdr:to>
      <xdr:col>4</xdr:col>
      <xdr:colOff>0</xdr:colOff>
      <xdr:row>6</xdr:row>
      <xdr:rowOff>247650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4480C9-C0B1-4DA7-98B7-0DDDB9BDFB1C}"/>
            </a:ext>
          </a:extLst>
        </xdr:cNvPr>
        <xdr:cNvSpPr>
          <a:spLocks noChangeArrowheads="1"/>
        </xdr:cNvSpPr>
      </xdr:nvSpPr>
      <xdr:spPr bwMode="auto">
        <a:xfrm>
          <a:off x="10547985" y="1386840"/>
          <a:ext cx="2977515" cy="224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0F82B44A-523F-44F6-B5D9-1506AA4FA81B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9525</xdr:colOff>
      <xdr:row>6</xdr:row>
      <xdr:rowOff>0</xdr:rowOff>
    </xdr:from>
    <xdr:to>
      <xdr:col>4</xdr:col>
      <xdr:colOff>0</xdr:colOff>
      <xdr:row>6</xdr:row>
      <xdr:rowOff>247650</xdr:rowOff>
    </xdr:to>
    <xdr:sp macro="" textlink="">
      <xdr:nvSpPr>
        <xdr:cNvPr id="7" name="Rectangle 4">
          <a:extLst>
            <a:ext uri="{FF2B5EF4-FFF2-40B4-BE49-F238E27FC236}">
              <a16:creationId xmlns:a16="http://schemas.microsoft.com/office/drawing/2014/main" id="{1C945F72-A8CE-4D59-AEE7-F73C9EC4DC52}"/>
            </a:ext>
          </a:extLst>
        </xdr:cNvPr>
        <xdr:cNvSpPr>
          <a:spLocks noChangeArrowheads="1"/>
        </xdr:cNvSpPr>
      </xdr:nvSpPr>
      <xdr:spPr bwMode="auto">
        <a:xfrm>
          <a:off x="10547985" y="1386840"/>
          <a:ext cx="2977515" cy="224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7EAE4FFC-B665-476C-95F7-658B71231545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257175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id="{32FEA9ED-689D-48D7-BD5D-FB85D525DA9A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2266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6385ABBF-1FCD-4CA2-AB05-FAA34261553C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257175</xdr:rowOff>
    </xdr:to>
    <xdr:sp macro="" textlink="">
      <xdr:nvSpPr>
        <xdr:cNvPr id="11" name="Rectangle 4">
          <a:extLst>
            <a:ext uri="{FF2B5EF4-FFF2-40B4-BE49-F238E27FC236}">
              <a16:creationId xmlns:a16="http://schemas.microsoft.com/office/drawing/2014/main" id="{ECB69407-5347-44F9-A52F-088BA86A898A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2266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mn-MN" sz="1000" b="0" i="0" strike="noStrike">
              <a:solidFill>
                <a:srgbClr val="000000"/>
              </a:solidFill>
              <a:latin typeface="Arial"/>
              <a:cs typeface="Arial"/>
            </a:rPr>
            <a:t>               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id="{F4E1E937-72C7-4A4D-A3CC-E4DE09A07968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9525</xdr:colOff>
      <xdr:row>6</xdr:row>
      <xdr:rowOff>0</xdr:rowOff>
    </xdr:from>
    <xdr:to>
      <xdr:col>4</xdr:col>
      <xdr:colOff>0</xdr:colOff>
      <xdr:row>6</xdr:row>
      <xdr:rowOff>247650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id="{72F428C2-AF4C-4EFB-981C-FA7D6C10AF6F}"/>
            </a:ext>
          </a:extLst>
        </xdr:cNvPr>
        <xdr:cNvSpPr>
          <a:spLocks noChangeArrowheads="1"/>
        </xdr:cNvSpPr>
      </xdr:nvSpPr>
      <xdr:spPr bwMode="auto">
        <a:xfrm>
          <a:off x="10547985" y="1386840"/>
          <a:ext cx="2977515" cy="224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14" name="Rectangle 3">
          <a:extLst>
            <a:ext uri="{FF2B5EF4-FFF2-40B4-BE49-F238E27FC236}">
              <a16:creationId xmlns:a16="http://schemas.microsoft.com/office/drawing/2014/main" id="{781CD862-1B18-402E-BC08-3043DF1C9017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9525</xdr:colOff>
      <xdr:row>6</xdr:row>
      <xdr:rowOff>0</xdr:rowOff>
    </xdr:from>
    <xdr:to>
      <xdr:col>4</xdr:col>
      <xdr:colOff>0</xdr:colOff>
      <xdr:row>6</xdr:row>
      <xdr:rowOff>247650</xdr:rowOff>
    </xdr:to>
    <xdr:sp macro="" textlink="">
      <xdr:nvSpPr>
        <xdr:cNvPr id="15" name="Rectangle 4">
          <a:extLst>
            <a:ext uri="{FF2B5EF4-FFF2-40B4-BE49-F238E27FC236}">
              <a16:creationId xmlns:a16="http://schemas.microsoft.com/office/drawing/2014/main" id="{C8A80435-E144-4C31-9F49-42C3D4E0A33F}"/>
            </a:ext>
          </a:extLst>
        </xdr:cNvPr>
        <xdr:cNvSpPr>
          <a:spLocks noChangeArrowheads="1"/>
        </xdr:cNvSpPr>
      </xdr:nvSpPr>
      <xdr:spPr bwMode="auto">
        <a:xfrm>
          <a:off x="10547985" y="1386840"/>
          <a:ext cx="2977515" cy="2247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16" name="Rectangle 3">
          <a:extLst>
            <a:ext uri="{FF2B5EF4-FFF2-40B4-BE49-F238E27FC236}">
              <a16:creationId xmlns:a16="http://schemas.microsoft.com/office/drawing/2014/main" id="{32CE64A4-37A7-4722-ABB7-47F7529C78E1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257175</xdr:rowOff>
    </xdr:to>
    <xdr:sp macro="" textlink="">
      <xdr:nvSpPr>
        <xdr:cNvPr id="17" name="Rectangle 4">
          <a:extLst>
            <a:ext uri="{FF2B5EF4-FFF2-40B4-BE49-F238E27FC236}">
              <a16:creationId xmlns:a16="http://schemas.microsoft.com/office/drawing/2014/main" id="{F74C99DF-D206-42C4-99DD-AFAEF1D9C790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2266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104775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5C46F69A-45F5-40FB-95A8-ABD0A725E2D0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6</xdr:row>
      <xdr:rowOff>257175</xdr:rowOff>
    </xdr:to>
    <xdr:sp macro="" textlink="">
      <xdr:nvSpPr>
        <xdr:cNvPr id="19" name="Rectangle 4">
          <a:extLst>
            <a:ext uri="{FF2B5EF4-FFF2-40B4-BE49-F238E27FC236}">
              <a16:creationId xmlns:a16="http://schemas.microsoft.com/office/drawing/2014/main" id="{7BB76F5E-285A-4933-A257-8886E8B9959A}"/>
            </a:ext>
          </a:extLst>
        </xdr:cNvPr>
        <xdr:cNvSpPr>
          <a:spLocks noChangeArrowheads="1"/>
        </xdr:cNvSpPr>
      </xdr:nvSpPr>
      <xdr:spPr bwMode="auto">
        <a:xfrm>
          <a:off x="10538460" y="1386840"/>
          <a:ext cx="2987040" cy="2266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mn-MN" sz="1000" b="0" i="0" strike="noStrike">
              <a:solidFill>
                <a:srgbClr val="000000"/>
              </a:solidFill>
              <a:latin typeface="Arial"/>
              <a:cs typeface="Arial"/>
            </a:rPr>
            <a:t>               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000" b="0" i="0" strike="noStrike">
              <a:solidFill>
                <a:srgbClr val="000000"/>
              </a:solidFill>
              <a:latin typeface="Arial Mon"/>
            </a:rPr>
            <a:t>¯ Ë Ä Ý Ã Ä Ý Ë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628A-4BA6-49D6-B0B1-5E4399748633}">
  <dimension ref="A1:D74"/>
  <sheetViews>
    <sheetView topLeftCell="A15" workbookViewId="0">
      <selection activeCell="D71" sqref="D71"/>
    </sheetView>
  </sheetViews>
  <sheetFormatPr defaultRowHeight="14.4" x14ac:dyDescent="0.3"/>
  <cols>
    <col min="2" max="2" width="34.5546875" customWidth="1"/>
    <col min="3" max="3" width="25.6640625" customWidth="1"/>
    <col min="4" max="4" width="21.6640625" customWidth="1"/>
  </cols>
  <sheetData>
    <row r="1" spans="1:4" x14ac:dyDescent="0.3">
      <c r="A1" s="1"/>
      <c r="B1" s="1"/>
      <c r="C1" s="1"/>
      <c r="D1" s="1"/>
    </row>
    <row r="2" spans="1:4" x14ac:dyDescent="0.3">
      <c r="A2" s="40" t="s">
        <v>0</v>
      </c>
      <c r="B2" s="40"/>
      <c r="C2" s="40"/>
      <c r="D2" s="40"/>
    </row>
    <row r="3" spans="1:4" x14ac:dyDescent="0.3">
      <c r="A3" s="1"/>
      <c r="B3" s="1"/>
      <c r="C3" s="1"/>
      <c r="D3" s="1"/>
    </row>
    <row r="4" spans="1:4" ht="15" thickBot="1" x14ac:dyDescent="0.35">
      <c r="A4" s="3" t="s">
        <v>1</v>
      </c>
      <c r="B4" s="3"/>
      <c r="C4" s="1" t="s">
        <v>2</v>
      </c>
      <c r="D4" s="4"/>
    </row>
    <row r="5" spans="1:4" x14ac:dyDescent="0.3">
      <c r="A5" s="5" t="s">
        <v>3</v>
      </c>
      <c r="B5" s="5"/>
      <c r="C5" s="1"/>
      <c r="D5" s="1"/>
    </row>
    <row r="6" spans="1:4" x14ac:dyDescent="0.3">
      <c r="A6" s="1"/>
      <c r="B6" s="1"/>
      <c r="C6" s="5" t="s">
        <v>4</v>
      </c>
      <c r="D6" s="5"/>
    </row>
    <row r="7" spans="1:4" ht="20.399999999999999" x14ac:dyDescent="0.3">
      <c r="A7" s="6" t="s">
        <v>5</v>
      </c>
      <c r="B7" s="7" t="s">
        <v>6</v>
      </c>
      <c r="C7" s="7" t="s">
        <v>7</v>
      </c>
      <c r="D7" s="7" t="s">
        <v>8</v>
      </c>
    </row>
    <row r="8" spans="1:4" x14ac:dyDescent="0.3">
      <c r="A8" s="8">
        <v>1</v>
      </c>
      <c r="B8" s="9" t="s">
        <v>9</v>
      </c>
      <c r="C8" s="10"/>
      <c r="D8" s="10"/>
    </row>
    <row r="9" spans="1:4" x14ac:dyDescent="0.3">
      <c r="A9" s="8">
        <v>1.1000000000000001</v>
      </c>
      <c r="B9" s="8" t="s">
        <v>10</v>
      </c>
      <c r="C9" s="10"/>
      <c r="D9" s="10"/>
    </row>
    <row r="10" spans="1:4" x14ac:dyDescent="0.3">
      <c r="A10" s="11" t="s">
        <v>11</v>
      </c>
      <c r="B10" s="10" t="s">
        <v>12</v>
      </c>
      <c r="C10" s="12">
        <v>159865432.47999999</v>
      </c>
      <c r="D10" s="12">
        <v>204326808.11000001</v>
      </c>
    </row>
    <row r="11" spans="1:4" x14ac:dyDescent="0.3">
      <c r="A11" s="13" t="s">
        <v>13</v>
      </c>
      <c r="B11" s="10" t="s">
        <v>14</v>
      </c>
      <c r="C11" s="12">
        <v>2525564870.7199998</v>
      </c>
      <c r="D11" s="12">
        <v>3432621111.8000002</v>
      </c>
    </row>
    <row r="12" spans="1:4" x14ac:dyDescent="0.3">
      <c r="A12" s="11" t="s">
        <v>15</v>
      </c>
      <c r="B12" s="10" t="s">
        <v>16</v>
      </c>
      <c r="C12" s="12">
        <v>80000000</v>
      </c>
      <c r="D12" s="12">
        <v>21236000</v>
      </c>
    </row>
    <row r="13" spans="1:4" x14ac:dyDescent="0.3">
      <c r="A13" s="13" t="s">
        <v>17</v>
      </c>
      <c r="B13" s="10" t="s">
        <v>18</v>
      </c>
      <c r="C13" s="12">
        <v>3435949342.21</v>
      </c>
      <c r="D13" s="12">
        <v>5278740815.9700003</v>
      </c>
    </row>
    <row r="14" spans="1:4" x14ac:dyDescent="0.3">
      <c r="A14" s="13" t="s">
        <v>19</v>
      </c>
      <c r="B14" s="10" t="s">
        <v>20</v>
      </c>
      <c r="C14" s="12"/>
      <c r="D14" s="12">
        <v>0</v>
      </c>
    </row>
    <row r="15" spans="1:4" x14ac:dyDescent="0.3">
      <c r="A15" s="13" t="s">
        <v>21</v>
      </c>
      <c r="B15" s="10" t="s">
        <v>22</v>
      </c>
      <c r="C15" s="12">
        <v>5336566849.2299995</v>
      </c>
      <c r="D15" s="12">
        <v>4347774242.0799999</v>
      </c>
    </row>
    <row r="16" spans="1:4" x14ac:dyDescent="0.3">
      <c r="A16" s="13" t="s">
        <v>23</v>
      </c>
      <c r="B16" s="10" t="s">
        <v>24</v>
      </c>
      <c r="C16" s="12">
        <v>320565427.27999997</v>
      </c>
      <c r="D16" s="12">
        <v>2023585851.01</v>
      </c>
    </row>
    <row r="17" spans="1:4" x14ac:dyDescent="0.3">
      <c r="A17" s="13" t="s">
        <v>25</v>
      </c>
      <c r="B17" s="10" t="s">
        <v>26</v>
      </c>
      <c r="C17" s="12">
        <v>0</v>
      </c>
      <c r="D17" s="12">
        <v>0</v>
      </c>
    </row>
    <row r="18" spans="1:4" ht="21.6" x14ac:dyDescent="0.3">
      <c r="A18" s="13" t="s">
        <v>27</v>
      </c>
      <c r="B18" s="14" t="s">
        <v>28</v>
      </c>
      <c r="C18" s="12">
        <v>0</v>
      </c>
      <c r="D18" s="12">
        <v>0</v>
      </c>
    </row>
    <row r="19" spans="1:4" ht="15" thickBot="1" x14ac:dyDescent="0.35">
      <c r="A19" s="15" t="s">
        <v>29</v>
      </c>
      <c r="B19" s="16"/>
      <c r="C19" s="17">
        <v>0</v>
      </c>
      <c r="D19" s="17">
        <v>0</v>
      </c>
    </row>
    <row r="20" spans="1:4" ht="15" thickBot="1" x14ac:dyDescent="0.35">
      <c r="A20" s="18" t="s">
        <v>30</v>
      </c>
      <c r="B20" s="19" t="s">
        <v>31</v>
      </c>
      <c r="C20" s="20">
        <f>SUM(C10:C19)</f>
        <v>11858511921.92</v>
      </c>
      <c r="D20" s="20">
        <f>SUM(D10:D19)</f>
        <v>15308284828.970001</v>
      </c>
    </row>
    <row r="21" spans="1:4" x14ac:dyDescent="0.3">
      <c r="A21" s="21" t="s">
        <v>32</v>
      </c>
      <c r="B21" s="22" t="s">
        <v>33</v>
      </c>
      <c r="C21" s="23"/>
      <c r="D21" s="23"/>
    </row>
    <row r="22" spans="1:4" x14ac:dyDescent="0.3">
      <c r="A22" s="13" t="s">
        <v>34</v>
      </c>
      <c r="B22" s="10" t="s">
        <v>35</v>
      </c>
      <c r="C22" s="12">
        <v>105739673853.08</v>
      </c>
      <c r="D22" s="12">
        <v>109467588035.42</v>
      </c>
    </row>
    <row r="23" spans="1:4" x14ac:dyDescent="0.3">
      <c r="A23" s="11" t="s">
        <v>36</v>
      </c>
      <c r="B23" s="10" t="s">
        <v>37</v>
      </c>
      <c r="C23" s="12">
        <v>718220463.24000001</v>
      </c>
      <c r="D23" s="12">
        <v>760255674.23000002</v>
      </c>
    </row>
    <row r="24" spans="1:4" x14ac:dyDescent="0.3">
      <c r="A24" s="11" t="s">
        <v>38</v>
      </c>
      <c r="B24" s="10" t="s">
        <v>39</v>
      </c>
      <c r="C24" s="12"/>
      <c r="D24" s="12">
        <v>0</v>
      </c>
    </row>
    <row r="25" spans="1:4" x14ac:dyDescent="0.3">
      <c r="A25" s="13" t="s">
        <v>40</v>
      </c>
      <c r="B25" s="10" t="s">
        <v>41</v>
      </c>
      <c r="C25" s="12"/>
      <c r="D25" s="12">
        <v>0</v>
      </c>
    </row>
    <row r="26" spans="1:4" x14ac:dyDescent="0.3">
      <c r="A26" s="13" t="s">
        <v>42</v>
      </c>
      <c r="B26" s="10" t="s">
        <v>43</v>
      </c>
      <c r="C26" s="12"/>
      <c r="D26" s="12">
        <v>0</v>
      </c>
    </row>
    <row r="27" spans="1:4" x14ac:dyDescent="0.3">
      <c r="A27" s="13" t="s">
        <v>44</v>
      </c>
      <c r="B27" s="10" t="s">
        <v>45</v>
      </c>
      <c r="C27" s="24"/>
      <c r="D27" s="24">
        <v>0</v>
      </c>
    </row>
    <row r="28" spans="1:4" ht="21.6" x14ac:dyDescent="0.3">
      <c r="A28" s="13" t="s">
        <v>46</v>
      </c>
      <c r="B28" s="14" t="s">
        <v>47</v>
      </c>
      <c r="C28" s="12"/>
      <c r="D28" s="12">
        <v>0</v>
      </c>
    </row>
    <row r="29" spans="1:4" x14ac:dyDescent="0.3">
      <c r="A29" s="13" t="s">
        <v>48</v>
      </c>
      <c r="B29" s="10" t="s">
        <v>49</v>
      </c>
      <c r="C29" s="12"/>
      <c r="D29" s="12">
        <v>0</v>
      </c>
    </row>
    <row r="30" spans="1:4" ht="15" thickBot="1" x14ac:dyDescent="0.35">
      <c r="A30" s="13" t="s">
        <v>50</v>
      </c>
      <c r="B30" s="10"/>
      <c r="C30" s="24"/>
      <c r="D30" s="24">
        <v>0</v>
      </c>
    </row>
    <row r="31" spans="1:4" ht="15" thickBot="1" x14ac:dyDescent="0.35">
      <c r="A31" s="25" t="s">
        <v>51</v>
      </c>
      <c r="B31" s="26" t="s">
        <v>52</v>
      </c>
      <c r="C31" s="27">
        <f>SUM(C22:C30)</f>
        <v>106457894316.32001</v>
      </c>
      <c r="D31" s="27">
        <f>SUM(D22:D30)</f>
        <v>110227843709.64999</v>
      </c>
    </row>
    <row r="32" spans="1:4" ht="15" thickBot="1" x14ac:dyDescent="0.35">
      <c r="A32" s="18" t="s">
        <v>53</v>
      </c>
      <c r="B32" s="19" t="s">
        <v>54</v>
      </c>
      <c r="C32" s="20">
        <f>SUM(C20+C31)</f>
        <v>118316406238.24001</v>
      </c>
      <c r="D32" s="20">
        <f>+D20+D31</f>
        <v>125536128538.62</v>
      </c>
    </row>
    <row r="33" spans="1:4" x14ac:dyDescent="0.3">
      <c r="A33" s="21"/>
      <c r="B33" s="28" t="s">
        <v>55</v>
      </c>
      <c r="C33" s="29"/>
      <c r="D33" s="29"/>
    </row>
    <row r="34" spans="1:4" x14ac:dyDescent="0.3">
      <c r="A34" s="13" t="s">
        <v>56</v>
      </c>
      <c r="B34" s="9" t="s">
        <v>57</v>
      </c>
      <c r="C34" s="12"/>
      <c r="D34" s="12"/>
    </row>
    <row r="35" spans="1:4" x14ac:dyDescent="0.3">
      <c r="A35" s="11" t="s">
        <v>58</v>
      </c>
      <c r="B35" s="9" t="s">
        <v>59</v>
      </c>
      <c r="C35" s="12"/>
      <c r="D35" s="12"/>
    </row>
    <row r="36" spans="1:4" x14ac:dyDescent="0.3">
      <c r="A36" s="13" t="s">
        <v>60</v>
      </c>
      <c r="B36" s="10" t="s">
        <v>61</v>
      </c>
      <c r="C36" s="12">
        <v>3586488030.0799999</v>
      </c>
      <c r="D36" s="12">
        <v>13411349992.82</v>
      </c>
    </row>
    <row r="37" spans="1:4" x14ac:dyDescent="0.3">
      <c r="A37" s="13" t="s">
        <v>62</v>
      </c>
      <c r="B37" s="10" t="s">
        <v>63</v>
      </c>
      <c r="C37" s="12">
        <v>2849358717.3299999</v>
      </c>
      <c r="D37" s="12">
        <v>1503274558.52</v>
      </c>
    </row>
    <row r="38" spans="1:4" x14ac:dyDescent="0.3">
      <c r="A38" s="13" t="s">
        <v>64</v>
      </c>
      <c r="B38" s="10" t="s">
        <v>65</v>
      </c>
      <c r="C38" s="12">
        <v>1205758096.22</v>
      </c>
      <c r="D38" s="12">
        <v>1311022471.3299999</v>
      </c>
    </row>
    <row r="39" spans="1:4" x14ac:dyDescent="0.3">
      <c r="A39" s="13" t="s">
        <v>66</v>
      </c>
      <c r="B39" s="10" t="s">
        <v>67</v>
      </c>
      <c r="C39" s="12">
        <v>672879450.23000002</v>
      </c>
      <c r="D39" s="12">
        <v>88529827.980000004</v>
      </c>
    </row>
    <row r="40" spans="1:4" x14ac:dyDescent="0.3">
      <c r="A40" s="13" t="s">
        <v>68</v>
      </c>
      <c r="B40" s="10" t="s">
        <v>69</v>
      </c>
      <c r="C40" s="12">
        <v>649887400</v>
      </c>
      <c r="D40" s="12">
        <v>931389716.15999997</v>
      </c>
    </row>
    <row r="41" spans="1:4" x14ac:dyDescent="0.3">
      <c r="A41" s="13" t="s">
        <v>70</v>
      </c>
      <c r="B41" s="10" t="s">
        <v>71</v>
      </c>
      <c r="C41" s="12"/>
      <c r="D41" s="12">
        <v>0</v>
      </c>
    </row>
    <row r="42" spans="1:4" x14ac:dyDescent="0.3">
      <c r="A42" s="13" t="s">
        <v>72</v>
      </c>
      <c r="B42" s="10" t="s">
        <v>73</v>
      </c>
      <c r="C42" s="12"/>
      <c r="D42" s="12">
        <v>0</v>
      </c>
    </row>
    <row r="43" spans="1:4" x14ac:dyDescent="0.3">
      <c r="A43" s="13" t="s">
        <v>74</v>
      </c>
      <c r="B43" s="10" t="s">
        <v>75</v>
      </c>
      <c r="C43" s="12">
        <v>20000000</v>
      </c>
      <c r="D43" s="12">
        <v>0</v>
      </c>
    </row>
    <row r="44" spans="1:4" x14ac:dyDescent="0.3">
      <c r="A44" s="13" t="s">
        <v>76</v>
      </c>
      <c r="B44" s="10" t="s">
        <v>77</v>
      </c>
      <c r="C44" s="12"/>
      <c r="D44" s="12">
        <v>0</v>
      </c>
    </row>
    <row r="45" spans="1:4" x14ac:dyDescent="0.3">
      <c r="A45" s="13" t="s">
        <v>78</v>
      </c>
      <c r="B45" s="10" t="s">
        <v>79</v>
      </c>
      <c r="C45" s="12">
        <v>0</v>
      </c>
      <c r="D45" s="12">
        <v>0</v>
      </c>
    </row>
    <row r="46" spans="1:4" ht="31.8" x14ac:dyDescent="0.3">
      <c r="A46" s="13" t="s">
        <v>80</v>
      </c>
      <c r="B46" s="14" t="s">
        <v>81</v>
      </c>
      <c r="C46" s="12"/>
      <c r="D46" s="12">
        <v>0</v>
      </c>
    </row>
    <row r="47" spans="1:4" ht="15" thickBot="1" x14ac:dyDescent="0.35">
      <c r="A47" s="15" t="s">
        <v>82</v>
      </c>
      <c r="B47" s="16"/>
      <c r="C47" s="17"/>
      <c r="D47" s="17">
        <v>0</v>
      </c>
    </row>
    <row r="48" spans="1:4" ht="15" thickBot="1" x14ac:dyDescent="0.35">
      <c r="A48" s="30" t="s">
        <v>83</v>
      </c>
      <c r="B48" s="19" t="s">
        <v>84</v>
      </c>
      <c r="C48" s="20">
        <f>SUM(C36:C47)</f>
        <v>8984371693.8600006</v>
      </c>
      <c r="D48" s="20">
        <f>SUM(D36:D47)</f>
        <v>17245566566.810001</v>
      </c>
    </row>
    <row r="49" spans="1:4" x14ac:dyDescent="0.3">
      <c r="A49" s="31" t="s">
        <v>85</v>
      </c>
      <c r="B49" s="32" t="s">
        <v>86</v>
      </c>
      <c r="C49" s="23"/>
      <c r="D49" s="23"/>
    </row>
    <row r="50" spans="1:4" x14ac:dyDescent="0.3">
      <c r="A50" s="13" t="s">
        <v>87</v>
      </c>
      <c r="B50" s="10" t="s">
        <v>88</v>
      </c>
      <c r="C50" s="12">
        <v>1458634967.0599999</v>
      </c>
      <c r="D50" s="12">
        <v>501626927.51999998</v>
      </c>
    </row>
    <row r="51" spans="1:4" x14ac:dyDescent="0.3">
      <c r="A51" s="13" t="s">
        <v>89</v>
      </c>
      <c r="B51" s="10" t="s">
        <v>77</v>
      </c>
      <c r="C51" s="12"/>
      <c r="D51" s="12">
        <v>0</v>
      </c>
    </row>
    <row r="52" spans="1:4" x14ac:dyDescent="0.3">
      <c r="A52" s="13" t="s">
        <v>90</v>
      </c>
      <c r="B52" s="10" t="s">
        <v>91</v>
      </c>
      <c r="C52" s="12">
        <v>12148048489.23</v>
      </c>
      <c r="D52" s="12">
        <v>12042920960.360001</v>
      </c>
    </row>
    <row r="53" spans="1:4" x14ac:dyDescent="0.3">
      <c r="A53" s="13" t="s">
        <v>92</v>
      </c>
      <c r="B53" s="10" t="s">
        <v>93</v>
      </c>
      <c r="C53" s="12"/>
      <c r="D53" s="12">
        <v>0</v>
      </c>
    </row>
    <row r="54" spans="1:4" ht="15" thickBot="1" x14ac:dyDescent="0.35">
      <c r="A54" s="13" t="s">
        <v>94</v>
      </c>
      <c r="B54" s="10"/>
      <c r="C54" s="12"/>
      <c r="D54" s="12">
        <v>0</v>
      </c>
    </row>
    <row r="55" spans="1:4" ht="15" thickBot="1" x14ac:dyDescent="0.35">
      <c r="A55" s="30" t="s">
        <v>95</v>
      </c>
      <c r="B55" s="33" t="s">
        <v>96</v>
      </c>
      <c r="C55" s="20">
        <f>SUM(C50:C54)</f>
        <v>13606683456.289999</v>
      </c>
      <c r="D55" s="20">
        <f>SUM(D50:D54)</f>
        <v>12544547887.880001</v>
      </c>
    </row>
    <row r="56" spans="1:4" ht="15" thickBot="1" x14ac:dyDescent="0.35">
      <c r="A56" s="30" t="s">
        <v>97</v>
      </c>
      <c r="B56" s="34" t="s">
        <v>98</v>
      </c>
      <c r="C56" s="20">
        <f>SUM(C48+C55)</f>
        <v>22591055150.150002</v>
      </c>
      <c r="D56" s="20">
        <f>+D48+D55</f>
        <v>29790114454.690002</v>
      </c>
    </row>
    <row r="57" spans="1:4" x14ac:dyDescent="0.3">
      <c r="A57" s="21">
        <v>2.2999999999999998</v>
      </c>
      <c r="B57" s="32" t="s">
        <v>99</v>
      </c>
      <c r="C57" s="29"/>
      <c r="D57" s="29"/>
    </row>
    <row r="58" spans="1:4" x14ac:dyDescent="0.3">
      <c r="A58" s="13" t="s">
        <v>100</v>
      </c>
      <c r="B58" s="10" t="s">
        <v>101</v>
      </c>
      <c r="C58" s="12"/>
      <c r="D58" s="12"/>
    </row>
    <row r="59" spans="1:4" x14ac:dyDescent="0.3">
      <c r="A59" s="13" t="s">
        <v>102</v>
      </c>
      <c r="B59" s="10" t="s">
        <v>103</v>
      </c>
      <c r="C59" s="12">
        <v>1038511576.99</v>
      </c>
      <c r="D59" s="12">
        <v>1038511576.99</v>
      </c>
    </row>
    <row r="60" spans="1:4" x14ac:dyDescent="0.3">
      <c r="A60" s="13" t="s">
        <v>104</v>
      </c>
      <c r="B60" s="10" t="s">
        <v>105</v>
      </c>
      <c r="C60" s="24"/>
      <c r="D60" s="24"/>
    </row>
    <row r="61" spans="1:4" x14ac:dyDescent="0.3">
      <c r="A61" s="13" t="s">
        <v>106</v>
      </c>
      <c r="B61" s="10" t="s">
        <v>107</v>
      </c>
      <c r="C61" s="24"/>
      <c r="D61" s="24"/>
    </row>
    <row r="62" spans="1:4" x14ac:dyDescent="0.3">
      <c r="A62" s="13" t="s">
        <v>108</v>
      </c>
      <c r="B62" s="14" t="s">
        <v>109</v>
      </c>
      <c r="C62" s="12"/>
      <c r="D62" s="12"/>
    </row>
    <row r="63" spans="1:4" x14ac:dyDescent="0.3">
      <c r="A63" s="13" t="s">
        <v>110</v>
      </c>
      <c r="B63" s="14" t="s">
        <v>111</v>
      </c>
      <c r="C63" s="12">
        <v>93906236903.589996</v>
      </c>
      <c r="D63" s="12">
        <v>93787177189.289993</v>
      </c>
    </row>
    <row r="64" spans="1:4" x14ac:dyDescent="0.3">
      <c r="A64" s="13" t="s">
        <v>112</v>
      </c>
      <c r="B64" s="10" t="s">
        <v>113</v>
      </c>
      <c r="C64" s="12"/>
      <c r="D64" s="12"/>
    </row>
    <row r="65" spans="1:4" x14ac:dyDescent="0.3">
      <c r="A65" s="13" t="s">
        <v>114</v>
      </c>
      <c r="B65" s="10" t="s">
        <v>115</v>
      </c>
      <c r="C65" s="12"/>
      <c r="D65" s="12"/>
    </row>
    <row r="66" spans="1:4" x14ac:dyDescent="0.3">
      <c r="A66" s="13" t="s">
        <v>116</v>
      </c>
      <c r="B66" s="35" t="s">
        <v>117</v>
      </c>
      <c r="C66" s="12">
        <v>780602607.50999999</v>
      </c>
      <c r="D66" s="12">
        <v>920325317.64999998</v>
      </c>
    </row>
    <row r="67" spans="1:4" ht="15" thickBot="1" x14ac:dyDescent="0.35">
      <c r="A67" s="15" t="s">
        <v>118</v>
      </c>
      <c r="B67" s="15"/>
      <c r="C67" s="17"/>
      <c r="D67" s="17">
        <v>0</v>
      </c>
    </row>
    <row r="68" spans="1:4" ht="15" thickBot="1" x14ac:dyDescent="0.35">
      <c r="A68" s="30" t="s">
        <v>119</v>
      </c>
      <c r="B68" s="33" t="s">
        <v>120</v>
      </c>
      <c r="C68" s="20">
        <f>SUM(C59:C66)</f>
        <v>95725351088.089996</v>
      </c>
      <c r="D68" s="20">
        <f>SUM(D58:D67)</f>
        <v>95746014083.929993</v>
      </c>
    </row>
    <row r="69" spans="1:4" ht="15" thickBot="1" x14ac:dyDescent="0.35">
      <c r="A69" s="30" t="s">
        <v>121</v>
      </c>
      <c r="B69" s="36" t="s">
        <v>122</v>
      </c>
      <c r="C69" s="20">
        <f>SUM(C56+C68)</f>
        <v>118316406238.23999</v>
      </c>
      <c r="D69" s="20">
        <f>+D56+D68</f>
        <v>125536128538.62</v>
      </c>
    </row>
    <row r="70" spans="1:4" x14ac:dyDescent="0.3">
      <c r="A70" s="4"/>
      <c r="B70" s="37"/>
      <c r="C70" s="38"/>
      <c r="D70" s="38"/>
    </row>
    <row r="71" spans="1:4" x14ac:dyDescent="0.3">
      <c r="A71" s="4"/>
      <c r="B71" s="37"/>
      <c r="C71" s="38"/>
      <c r="D71" s="38"/>
    </row>
    <row r="72" spans="1:4" x14ac:dyDescent="0.3">
      <c r="A72" s="1"/>
      <c r="B72" s="1" t="s">
        <v>123</v>
      </c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 t="s">
        <v>124</v>
      </c>
      <c r="C74" s="1"/>
      <c r="D74" s="1"/>
    </row>
  </sheetData>
  <mergeCells count="1"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314C-372B-4350-B887-7CED56B14461}">
  <dimension ref="A1:E41"/>
  <sheetViews>
    <sheetView workbookViewId="0">
      <selection activeCell="E7" sqref="E7"/>
    </sheetView>
  </sheetViews>
  <sheetFormatPr defaultColWidth="4.88671875" defaultRowHeight="14.4" x14ac:dyDescent="0.3"/>
  <cols>
    <col min="3" max="3" width="44.5546875" customWidth="1"/>
    <col min="4" max="5" width="20.77734375" customWidth="1"/>
    <col min="6" max="9" width="30.6640625" customWidth="1"/>
  </cols>
  <sheetData>
    <row r="1" spans="1:5" x14ac:dyDescent="0.3">
      <c r="A1" s="1"/>
      <c r="B1" s="1"/>
      <c r="C1" s="1"/>
      <c r="D1" s="1"/>
      <c r="E1" s="1"/>
    </row>
    <row r="2" spans="1:5" x14ac:dyDescent="0.3">
      <c r="A2" s="1"/>
      <c r="B2" s="1"/>
      <c r="C2" s="2" t="s">
        <v>125</v>
      </c>
      <c r="D2" s="2"/>
      <c r="E2" s="1"/>
    </row>
    <row r="3" spans="1:5" x14ac:dyDescent="0.3">
      <c r="A3" s="1"/>
      <c r="B3" s="41" t="s">
        <v>126</v>
      </c>
      <c r="C3" s="42"/>
      <c r="D3" s="1"/>
      <c r="E3" s="1"/>
    </row>
    <row r="4" spans="1:5" x14ac:dyDescent="0.3">
      <c r="A4" s="1"/>
      <c r="B4" s="1" t="s">
        <v>127</v>
      </c>
      <c r="C4" s="1"/>
      <c r="D4" s="1"/>
      <c r="E4" s="1"/>
    </row>
    <row r="5" spans="1:5" x14ac:dyDescent="0.3">
      <c r="A5" s="1"/>
      <c r="B5" s="1"/>
      <c r="C5" s="1"/>
      <c r="D5" s="1"/>
      <c r="E5" s="1" t="s">
        <v>128</v>
      </c>
    </row>
    <row r="6" spans="1:5" ht="40.799999999999997" x14ac:dyDescent="0.3">
      <c r="A6" s="1"/>
      <c r="B6" s="7" t="s">
        <v>129</v>
      </c>
      <c r="C6" s="7" t="s">
        <v>130</v>
      </c>
      <c r="D6" s="7" t="s">
        <v>131</v>
      </c>
      <c r="E6" s="7" t="s">
        <v>243</v>
      </c>
    </row>
    <row r="7" spans="1:5" x14ac:dyDescent="0.3">
      <c r="A7" s="1"/>
      <c r="B7" s="43">
        <v>1</v>
      </c>
      <c r="C7" s="44" t="s">
        <v>132</v>
      </c>
      <c r="D7" s="45">
        <v>148508757363.67999</v>
      </c>
      <c r="E7" s="45">
        <v>199876615465.79999</v>
      </c>
    </row>
    <row r="8" spans="1:5" x14ac:dyDescent="0.3">
      <c r="A8" s="1"/>
      <c r="B8" s="46">
        <v>2</v>
      </c>
      <c r="C8" s="47" t="s">
        <v>133</v>
      </c>
      <c r="D8" s="48">
        <v>150954339655.12</v>
      </c>
      <c r="E8" s="48">
        <v>202278657039.81</v>
      </c>
    </row>
    <row r="9" spans="1:5" x14ac:dyDescent="0.3">
      <c r="A9" s="1"/>
      <c r="B9" s="49">
        <v>3</v>
      </c>
      <c r="C9" s="50" t="s">
        <v>134</v>
      </c>
      <c r="D9" s="51">
        <f>+D7-D8</f>
        <v>-2445582291.4400024</v>
      </c>
      <c r="E9" s="51">
        <f>E7-E8</f>
        <v>-2402041574.0100098</v>
      </c>
    </row>
    <row r="10" spans="1:5" x14ac:dyDescent="0.3">
      <c r="A10" s="1"/>
      <c r="B10" s="52">
        <v>4</v>
      </c>
      <c r="C10" s="53" t="s">
        <v>135</v>
      </c>
      <c r="D10" s="54"/>
      <c r="E10" s="54"/>
    </row>
    <row r="11" spans="1:5" x14ac:dyDescent="0.3">
      <c r="A11" s="1"/>
      <c r="B11" s="43">
        <v>5</v>
      </c>
      <c r="C11" s="44" t="s">
        <v>136</v>
      </c>
      <c r="D11" s="45"/>
      <c r="E11" s="45"/>
    </row>
    <row r="12" spans="1:5" x14ac:dyDescent="0.3">
      <c r="A12" s="1"/>
      <c r="B12" s="43">
        <v>6</v>
      </c>
      <c r="C12" s="44" t="s">
        <v>137</v>
      </c>
      <c r="D12" s="45"/>
      <c r="E12" s="45"/>
    </row>
    <row r="13" spans="1:5" x14ac:dyDescent="0.3">
      <c r="A13" s="1"/>
      <c r="B13" s="43">
        <v>7</v>
      </c>
      <c r="C13" s="44" t="s">
        <v>138</v>
      </c>
      <c r="D13" s="45"/>
      <c r="E13" s="45"/>
    </row>
    <row r="14" spans="1:5" x14ac:dyDescent="0.3">
      <c r="A14" s="1"/>
      <c r="B14" s="43">
        <v>8</v>
      </c>
      <c r="C14" s="44" t="s">
        <v>139</v>
      </c>
      <c r="D14" s="45">
        <v>9367483390.4599991</v>
      </c>
      <c r="E14" s="45">
        <v>5950611418.04</v>
      </c>
    </row>
    <row r="15" spans="1:5" x14ac:dyDescent="0.3">
      <c r="A15" s="1"/>
      <c r="B15" s="43">
        <v>9</v>
      </c>
      <c r="C15" s="44" t="s">
        <v>140</v>
      </c>
      <c r="D15" s="45"/>
      <c r="E15" s="45"/>
    </row>
    <row r="16" spans="1:5" x14ac:dyDescent="0.3">
      <c r="A16" s="1"/>
      <c r="B16" s="43">
        <v>10</v>
      </c>
      <c r="C16" s="44" t="s">
        <v>141</v>
      </c>
      <c r="D16" s="45">
        <v>1280839731.5999999</v>
      </c>
      <c r="E16" s="45">
        <v>1177614667.6199999</v>
      </c>
    </row>
    <row r="17" spans="1:5" x14ac:dyDescent="0.3">
      <c r="A17" s="1"/>
      <c r="B17" s="43">
        <v>11</v>
      </c>
      <c r="C17" s="55" t="s">
        <v>142</v>
      </c>
      <c r="D17" s="45">
        <v>53376355.07</v>
      </c>
      <c r="E17" s="45">
        <v>62332286.890000001</v>
      </c>
    </row>
    <row r="18" spans="1:5" x14ac:dyDescent="0.3">
      <c r="A18" s="1"/>
      <c r="B18" s="43">
        <v>12</v>
      </c>
      <c r="C18" s="44" t="s">
        <v>143</v>
      </c>
      <c r="D18" s="45">
        <v>4686469395.8900003</v>
      </c>
      <c r="E18" s="45">
        <v>2153315353.6900001</v>
      </c>
    </row>
    <row r="19" spans="1:5" x14ac:dyDescent="0.3">
      <c r="A19" s="1"/>
      <c r="B19" s="43">
        <v>13</v>
      </c>
      <c r="C19" s="44" t="s">
        <v>144</v>
      </c>
      <c r="D19" s="45">
        <v>-37947732.340000004</v>
      </c>
      <c r="E19" s="45">
        <v>6225923.2199999997</v>
      </c>
    </row>
    <row r="20" spans="1:5" x14ac:dyDescent="0.3">
      <c r="A20" s="1"/>
      <c r="B20" s="43">
        <v>14</v>
      </c>
      <c r="C20" s="44" t="s">
        <v>145</v>
      </c>
      <c r="D20" s="45">
        <v>-2028751.57</v>
      </c>
      <c r="E20" s="45">
        <v>-6286003.1299999999</v>
      </c>
    </row>
    <row r="21" spans="1:5" x14ac:dyDescent="0.3">
      <c r="A21" s="1"/>
      <c r="B21" s="43">
        <v>15</v>
      </c>
      <c r="C21" s="44" t="s">
        <v>146</v>
      </c>
      <c r="D21" s="45"/>
      <c r="E21" s="45"/>
    </row>
    <row r="22" spans="1:5" x14ac:dyDescent="0.3">
      <c r="A22" s="1"/>
      <c r="B22" s="43">
        <v>16</v>
      </c>
      <c r="C22" s="44" t="s">
        <v>147</v>
      </c>
      <c r="D22" s="45"/>
      <c r="E22" s="45"/>
    </row>
    <row r="23" spans="1:5" x14ac:dyDescent="0.3">
      <c r="A23" s="1"/>
      <c r="B23" s="46">
        <v>17</v>
      </c>
      <c r="C23" s="47" t="s">
        <v>148</v>
      </c>
      <c r="D23" s="48"/>
      <c r="E23" s="48"/>
    </row>
    <row r="24" spans="1:5" x14ac:dyDescent="0.3">
      <c r="A24" s="1"/>
      <c r="B24" s="49">
        <v>18</v>
      </c>
      <c r="C24" s="50" t="s">
        <v>149</v>
      </c>
      <c r="D24" s="51">
        <f>D9+D10+D11+D12+D13+D14-D15-D16-D17-D18+D19+D20+D21+D22+D23</f>
        <v>861239132.54999614</v>
      </c>
      <c r="E24" s="51">
        <f>E9+E10+E11+E12+E13+E14-E15-E16-E17-E18+E19+E20+E21+E22+E23</f>
        <v>155247455.91999039</v>
      </c>
    </row>
    <row r="25" spans="1:5" x14ac:dyDescent="0.3">
      <c r="A25" s="1"/>
      <c r="B25" s="43">
        <v>19</v>
      </c>
      <c r="C25" s="44" t="s">
        <v>150</v>
      </c>
      <c r="D25" s="51">
        <v>86694403.019999996</v>
      </c>
      <c r="E25" s="45">
        <f>+E24*0.1</f>
        <v>15524745.591999039</v>
      </c>
    </row>
    <row r="26" spans="1:5" x14ac:dyDescent="0.3">
      <c r="A26" s="1"/>
      <c r="B26" s="49">
        <v>20</v>
      </c>
      <c r="C26" s="50" t="s">
        <v>151</v>
      </c>
      <c r="D26" s="56">
        <f>+D24-D25</f>
        <v>774544729.52999616</v>
      </c>
      <c r="E26" s="56">
        <f>+E24-E25</f>
        <v>139722710.32799137</v>
      </c>
    </row>
    <row r="27" spans="1:5" ht="71.400000000000006" x14ac:dyDescent="0.3">
      <c r="A27" s="1"/>
      <c r="B27" s="43">
        <v>21</v>
      </c>
      <c r="C27" s="55" t="s">
        <v>152</v>
      </c>
      <c r="D27" s="51"/>
      <c r="E27" s="51"/>
    </row>
    <row r="28" spans="1:5" x14ac:dyDescent="0.3">
      <c r="A28" s="1"/>
      <c r="B28" s="49">
        <v>22</v>
      </c>
      <c r="C28" s="50" t="s">
        <v>153</v>
      </c>
      <c r="D28" s="56">
        <f>+D26-D27</f>
        <v>774544729.52999616</v>
      </c>
      <c r="E28" s="56">
        <f>SUM(E26)</f>
        <v>139722710.32799137</v>
      </c>
    </row>
    <row r="29" spans="1:5" x14ac:dyDescent="0.3">
      <c r="A29" s="1"/>
      <c r="B29" s="57">
        <v>23</v>
      </c>
      <c r="C29" s="44" t="s">
        <v>154</v>
      </c>
      <c r="D29" s="58"/>
      <c r="E29" s="58"/>
    </row>
    <row r="30" spans="1:5" x14ac:dyDescent="0.3">
      <c r="A30" s="1"/>
      <c r="B30" s="57"/>
      <c r="C30" s="44" t="s">
        <v>155</v>
      </c>
      <c r="D30" s="58"/>
      <c r="E30" s="58"/>
    </row>
    <row r="31" spans="1:5" x14ac:dyDescent="0.3">
      <c r="A31" s="1"/>
      <c r="B31" s="57"/>
      <c r="C31" s="44" t="s">
        <v>156</v>
      </c>
      <c r="D31" s="58"/>
      <c r="E31" s="58"/>
    </row>
    <row r="32" spans="1:5" x14ac:dyDescent="0.3">
      <c r="A32" s="1"/>
      <c r="B32" s="57"/>
      <c r="C32" s="44" t="s">
        <v>157</v>
      </c>
      <c r="D32" s="58"/>
      <c r="E32" s="58"/>
    </row>
    <row r="33" spans="1:5" x14ac:dyDescent="0.3">
      <c r="A33" s="1"/>
      <c r="B33" s="49">
        <v>24</v>
      </c>
      <c r="C33" s="50" t="s">
        <v>158</v>
      </c>
      <c r="D33" s="51">
        <f>+D28</f>
        <v>774544729.52999616</v>
      </c>
      <c r="E33" s="56">
        <v>139722710.32799137</v>
      </c>
    </row>
    <row r="34" spans="1:5" x14ac:dyDescent="0.3">
      <c r="A34" s="1"/>
      <c r="B34" s="43">
        <v>25</v>
      </c>
      <c r="C34" s="44" t="s">
        <v>159</v>
      </c>
      <c r="D34" s="58"/>
      <c r="E34" s="58"/>
    </row>
    <row r="35" spans="1:5" x14ac:dyDescent="0.3">
      <c r="A35" s="1"/>
      <c r="B35" s="4"/>
      <c r="C35" s="1"/>
      <c r="D35" s="1"/>
      <c r="E35" s="59"/>
    </row>
    <row r="36" spans="1:5" x14ac:dyDescent="0.3">
      <c r="A36" s="1"/>
      <c r="B36" s="4"/>
      <c r="C36" s="1"/>
      <c r="D36" s="1"/>
      <c r="E36" s="59"/>
    </row>
    <row r="37" spans="1:5" x14ac:dyDescent="0.3">
      <c r="A37" s="1"/>
      <c r="B37" s="1"/>
      <c r="C37" s="1" t="s">
        <v>160</v>
      </c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 t="s">
        <v>161</v>
      </c>
      <c r="D39" s="1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1"/>
      <c r="B41" s="1"/>
      <c r="C41" s="60" t="s">
        <v>162</v>
      </c>
      <c r="D41" s="1"/>
      <c r="E41" s="1"/>
    </row>
  </sheetData>
  <mergeCells count="1">
    <mergeCell ref="B29:B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937AE-F6F0-4994-8786-CD93B40C8E22}">
  <dimension ref="A1:J27"/>
  <sheetViews>
    <sheetView workbookViewId="0">
      <selection activeCell="M14" sqref="M14"/>
    </sheetView>
  </sheetViews>
  <sheetFormatPr defaultRowHeight="14.4" x14ac:dyDescent="0.3"/>
  <cols>
    <col min="1" max="1" width="4.109375" customWidth="1"/>
    <col min="2" max="2" width="28.21875" bestFit="1" customWidth="1"/>
    <col min="3" max="6" width="16.88671875" customWidth="1"/>
    <col min="7" max="8" width="15.44140625" customWidth="1"/>
    <col min="9" max="10" width="16.88671875" customWidth="1"/>
  </cols>
  <sheetData>
    <row r="1" spans="1:10" x14ac:dyDescent="0.3">
      <c r="A1" s="1"/>
      <c r="B1" s="1"/>
      <c r="C1" s="2" t="s">
        <v>163</v>
      </c>
      <c r="D1" s="1"/>
      <c r="E1" s="1"/>
      <c r="F1" s="1"/>
      <c r="G1" s="1"/>
      <c r="H1" s="1"/>
      <c r="I1" s="1"/>
      <c r="J1" s="1"/>
    </row>
    <row r="2" spans="1:10" x14ac:dyDescent="0.3">
      <c r="A2" s="41" t="s">
        <v>164</v>
      </c>
      <c r="B2" s="42"/>
      <c r="C2" s="2"/>
      <c r="D2" s="1"/>
      <c r="E2" s="1"/>
      <c r="F2" s="1"/>
      <c r="G2" s="1"/>
      <c r="H2" s="1"/>
      <c r="I2" s="4" t="s">
        <v>165</v>
      </c>
      <c r="J2" s="1"/>
    </row>
    <row r="3" spans="1:10" x14ac:dyDescent="0.3">
      <c r="A3" s="1"/>
      <c r="B3" s="1" t="s">
        <v>166</v>
      </c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"/>
      <c r="C4" s="1"/>
      <c r="D4" s="1"/>
      <c r="E4" s="1"/>
      <c r="F4" s="1"/>
      <c r="G4" s="1" t="s">
        <v>167</v>
      </c>
      <c r="H4" s="1"/>
      <c r="I4" s="1"/>
      <c r="J4" s="1"/>
    </row>
    <row r="5" spans="1:10" ht="20.399999999999999" x14ac:dyDescent="0.3">
      <c r="A5" s="10"/>
      <c r="B5" s="7" t="s">
        <v>130</v>
      </c>
      <c r="C5" s="7" t="s">
        <v>168</v>
      </c>
      <c r="D5" s="7" t="s">
        <v>107</v>
      </c>
      <c r="E5" s="7" t="s">
        <v>169</v>
      </c>
      <c r="F5" s="7" t="s">
        <v>111</v>
      </c>
      <c r="G5" s="7" t="s">
        <v>113</v>
      </c>
      <c r="H5" s="7" t="s">
        <v>115</v>
      </c>
      <c r="I5" s="7" t="s">
        <v>117</v>
      </c>
      <c r="J5" s="7" t="s">
        <v>170</v>
      </c>
    </row>
    <row r="6" spans="1:10" x14ac:dyDescent="0.3">
      <c r="A6" s="10">
        <v>1</v>
      </c>
      <c r="B6" s="50" t="s">
        <v>171</v>
      </c>
      <c r="C6" s="56">
        <v>1038511576.99</v>
      </c>
      <c r="D6" s="56"/>
      <c r="E6" s="56"/>
      <c r="F6" s="56">
        <v>94122014288.169998</v>
      </c>
      <c r="G6" s="56"/>
      <c r="H6" s="56"/>
      <c r="I6" s="56">
        <v>6057877.9800000004</v>
      </c>
      <c r="J6" s="56">
        <f>SUM(C6:I6)</f>
        <v>95166583743.139999</v>
      </c>
    </row>
    <row r="7" spans="1:10" ht="21.6" x14ac:dyDescent="0.3">
      <c r="A7" s="10">
        <v>2</v>
      </c>
      <c r="B7" s="14" t="s">
        <v>172</v>
      </c>
      <c r="C7" s="44"/>
      <c r="D7" s="44"/>
      <c r="E7" s="44"/>
      <c r="F7" s="61"/>
      <c r="G7" s="44"/>
      <c r="H7" s="44"/>
      <c r="I7" s="61"/>
      <c r="J7" s="61"/>
    </row>
    <row r="8" spans="1:10" x14ac:dyDescent="0.3">
      <c r="A8" s="10">
        <v>3</v>
      </c>
      <c r="B8" s="9" t="s">
        <v>173</v>
      </c>
      <c r="C8" s="44"/>
      <c r="D8" s="44"/>
      <c r="E8" s="44"/>
      <c r="F8" s="44"/>
      <c r="G8" s="44"/>
      <c r="H8" s="44"/>
      <c r="I8" s="44"/>
      <c r="J8" s="44"/>
    </row>
    <row r="9" spans="1:10" ht="20.399999999999999" x14ac:dyDescent="0.3">
      <c r="A9" s="10">
        <v>4</v>
      </c>
      <c r="B9" s="62" t="s">
        <v>174</v>
      </c>
      <c r="C9" s="44"/>
      <c r="D9" s="63"/>
      <c r="E9" s="63"/>
      <c r="F9" s="44"/>
      <c r="G9" s="44"/>
      <c r="H9" s="44"/>
      <c r="I9" s="63">
        <v>774544729.52999997</v>
      </c>
      <c r="J9" s="63">
        <f>SUM(I9)</f>
        <v>774544729.52999997</v>
      </c>
    </row>
    <row r="10" spans="1:10" x14ac:dyDescent="0.3">
      <c r="A10" s="10">
        <v>5</v>
      </c>
      <c r="B10" s="55" t="s">
        <v>154</v>
      </c>
      <c r="C10" s="10"/>
      <c r="D10" s="10"/>
      <c r="E10" s="10"/>
      <c r="F10" s="10"/>
      <c r="G10" s="10"/>
      <c r="H10" s="10"/>
      <c r="I10" s="10"/>
      <c r="J10" s="10"/>
    </row>
    <row r="11" spans="1:10" x14ac:dyDescent="0.3">
      <c r="A11" s="10">
        <v>6</v>
      </c>
      <c r="B11" s="55" t="s">
        <v>175</v>
      </c>
      <c r="C11" s="63"/>
      <c r="D11" s="44"/>
      <c r="E11" s="44"/>
      <c r="F11" s="44"/>
      <c r="G11" s="44"/>
      <c r="H11" s="44"/>
      <c r="I11" s="44"/>
      <c r="J11" s="63">
        <f>SUM(C11:I11)</f>
        <v>0</v>
      </c>
    </row>
    <row r="12" spans="1:10" x14ac:dyDescent="0.3">
      <c r="A12" s="10">
        <v>7</v>
      </c>
      <c r="B12" s="55" t="s">
        <v>176</v>
      </c>
      <c r="C12" s="44"/>
      <c r="D12" s="44"/>
      <c r="E12" s="44"/>
      <c r="F12" s="44"/>
      <c r="G12" s="63"/>
      <c r="H12" s="63"/>
      <c r="I12" s="63"/>
      <c r="J12" s="63">
        <f>SUM(C12:I12)</f>
        <v>0</v>
      </c>
    </row>
    <row r="13" spans="1:10" ht="20.399999999999999" x14ac:dyDescent="0.3">
      <c r="A13" s="10">
        <v>8</v>
      </c>
      <c r="B13" s="55" t="s">
        <v>177</v>
      </c>
      <c r="C13" s="44"/>
      <c r="D13" s="44"/>
      <c r="E13" s="44"/>
      <c r="F13" s="63">
        <v>-215777384.58000001</v>
      </c>
      <c r="G13" s="63"/>
      <c r="H13" s="63"/>
      <c r="I13" s="63"/>
      <c r="J13" s="63">
        <f>SUM(F13:I13)</f>
        <v>-215777384.58000001</v>
      </c>
    </row>
    <row r="14" spans="1:10" ht="20.399999999999999" x14ac:dyDescent="0.3">
      <c r="A14" s="10">
        <v>9</v>
      </c>
      <c r="B14" s="64" t="s">
        <v>178</v>
      </c>
      <c r="C14" s="65">
        <f>SUM(C6:C11)</f>
        <v>1038511576.99</v>
      </c>
      <c r="D14" s="44"/>
      <c r="E14" s="44"/>
      <c r="F14" s="56">
        <f>SUM(F6:F13)</f>
        <v>93906236903.589996</v>
      </c>
      <c r="G14" s="56"/>
      <c r="H14" s="56"/>
      <c r="I14" s="56">
        <f>+I6+I9</f>
        <v>780602607.50999999</v>
      </c>
      <c r="J14" s="56">
        <f>SUM(J6+J7+J9+J13)</f>
        <v>95725351088.089996</v>
      </c>
    </row>
    <row r="15" spans="1:10" ht="21.6" x14ac:dyDescent="0.3">
      <c r="A15" s="10">
        <v>10</v>
      </c>
      <c r="B15" s="14" t="s">
        <v>172</v>
      </c>
      <c r="C15" s="65"/>
      <c r="D15" s="44"/>
      <c r="E15" s="44"/>
      <c r="F15" s="56"/>
      <c r="G15" s="56"/>
      <c r="H15" s="56"/>
      <c r="I15" s="63"/>
      <c r="J15" s="63">
        <f>SUM(I15)</f>
        <v>0</v>
      </c>
    </row>
    <row r="16" spans="1:10" x14ac:dyDescent="0.3">
      <c r="A16" s="10">
        <v>11</v>
      </c>
      <c r="B16" s="9" t="s">
        <v>173</v>
      </c>
      <c r="C16" s="65">
        <f>+C14</f>
        <v>1038511576.99</v>
      </c>
      <c r="D16" s="65">
        <f t="shared" ref="D16:J16" si="0">+D14</f>
        <v>0</v>
      </c>
      <c r="E16" s="65">
        <f t="shared" si="0"/>
        <v>0</v>
      </c>
      <c r="F16" s="65">
        <f t="shared" si="0"/>
        <v>93906236903.589996</v>
      </c>
      <c r="G16" s="65">
        <f t="shared" si="0"/>
        <v>0</v>
      </c>
      <c r="H16" s="65">
        <f t="shared" si="0"/>
        <v>0</v>
      </c>
      <c r="I16" s="65">
        <f t="shared" si="0"/>
        <v>780602607.50999999</v>
      </c>
      <c r="J16" s="65">
        <f t="shared" si="0"/>
        <v>95725351088.089996</v>
      </c>
    </row>
    <row r="17" spans="1:10" ht="20.399999999999999" x14ac:dyDescent="0.3">
      <c r="A17" s="10">
        <v>12</v>
      </c>
      <c r="B17" s="62" t="s">
        <v>174</v>
      </c>
      <c r="C17" s="44"/>
      <c r="D17" s="63"/>
      <c r="E17" s="63"/>
      <c r="F17" s="44"/>
      <c r="G17" s="44"/>
      <c r="H17" s="44"/>
      <c r="I17" s="63">
        <v>139722710.33000001</v>
      </c>
      <c r="J17" s="63">
        <f>SUM(I17)</f>
        <v>139722710.33000001</v>
      </c>
    </row>
    <row r="18" spans="1:10" x14ac:dyDescent="0.3">
      <c r="A18" s="10">
        <v>13</v>
      </c>
      <c r="B18" s="55" t="s">
        <v>154</v>
      </c>
      <c r="C18" s="10"/>
      <c r="D18" s="10"/>
      <c r="E18" s="10"/>
      <c r="F18" s="10"/>
      <c r="G18" s="10"/>
      <c r="H18" s="10"/>
      <c r="I18" s="10"/>
      <c r="J18" s="10"/>
    </row>
    <row r="19" spans="1:10" x14ac:dyDescent="0.3">
      <c r="A19" s="10">
        <v>14</v>
      </c>
      <c r="B19" s="55" t="s">
        <v>175</v>
      </c>
      <c r="C19" s="63"/>
      <c r="D19" s="44"/>
      <c r="E19" s="44"/>
      <c r="F19" s="44"/>
      <c r="G19" s="44"/>
      <c r="H19" s="44"/>
      <c r="I19" s="71">
        <v>-0.19</v>
      </c>
      <c r="J19" s="72">
        <f>SUM(C19:I19)</f>
        <v>-0.19</v>
      </c>
    </row>
    <row r="20" spans="1:10" x14ac:dyDescent="0.3">
      <c r="A20" s="10">
        <v>15</v>
      </c>
      <c r="B20" s="55" t="s">
        <v>176</v>
      </c>
      <c r="C20" s="44"/>
      <c r="D20" s="44"/>
      <c r="E20" s="44"/>
      <c r="F20" s="44"/>
      <c r="G20" s="63"/>
      <c r="H20" s="63"/>
      <c r="I20" s="63"/>
      <c r="J20" s="63">
        <f>SUM(C20:I20)</f>
        <v>0</v>
      </c>
    </row>
    <row r="21" spans="1:10" ht="20.399999999999999" x14ac:dyDescent="0.3">
      <c r="A21" s="10">
        <v>16</v>
      </c>
      <c r="B21" s="55" t="s">
        <v>177</v>
      </c>
      <c r="C21" s="44"/>
      <c r="D21" s="44"/>
      <c r="E21" s="44"/>
      <c r="F21" s="56">
        <v>-119059714.3</v>
      </c>
      <c r="G21" s="63"/>
      <c r="H21" s="63"/>
      <c r="I21" s="63"/>
      <c r="J21" s="63">
        <f>SUM(F21:I21)</f>
        <v>-119059714.3</v>
      </c>
    </row>
    <row r="22" spans="1:10" ht="20.399999999999999" x14ac:dyDescent="0.3">
      <c r="A22" s="10">
        <v>17</v>
      </c>
      <c r="B22" s="64" t="s">
        <v>179</v>
      </c>
      <c r="C22" s="65">
        <f>SUM(C14)</f>
        <v>1038511576.99</v>
      </c>
      <c r="D22" s="44"/>
      <c r="E22" s="44"/>
      <c r="F22" s="56">
        <f>SUM(F14+F21)</f>
        <v>93787177189.289993</v>
      </c>
      <c r="G22" s="56"/>
      <c r="H22" s="56"/>
      <c r="I22" s="56">
        <f>+I14+I17+I19</f>
        <v>920325317.64999998</v>
      </c>
      <c r="J22" s="56">
        <f>+J14+J17+J21+J19</f>
        <v>95746014083.929993</v>
      </c>
    </row>
    <row r="23" spans="1:10" x14ac:dyDescent="0.3">
      <c r="A23" s="1"/>
      <c r="B23" s="66"/>
      <c r="C23" s="67"/>
      <c r="D23" s="68"/>
      <c r="E23" s="68"/>
      <c r="F23" s="69"/>
      <c r="G23" s="69"/>
      <c r="H23" s="69"/>
      <c r="I23" s="69"/>
      <c r="J23" s="69"/>
    </row>
    <row r="24" spans="1:10" x14ac:dyDescent="0.3">
      <c r="A24" s="1"/>
      <c r="B24" s="1"/>
      <c r="C24" s="1" t="s">
        <v>180</v>
      </c>
      <c r="D24" s="1"/>
      <c r="E24" s="1"/>
      <c r="F24" s="1"/>
      <c r="G24" s="1"/>
      <c r="H24" s="1"/>
      <c r="I24" s="1"/>
      <c r="J24" s="70"/>
    </row>
    <row r="25" spans="1:10" x14ac:dyDescent="0.3">
      <c r="A25" s="1"/>
      <c r="B25" s="1"/>
      <c r="C25" s="1" t="s">
        <v>181</v>
      </c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60" t="s">
        <v>182</v>
      </c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70"/>
      <c r="J27" s="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CBF36-88CB-4639-8322-A522CBADB3CD}">
  <dimension ref="A1:AL67"/>
  <sheetViews>
    <sheetView tabSelected="1" topLeftCell="A37" workbookViewId="0">
      <selection activeCell="G44" sqref="G44"/>
    </sheetView>
  </sheetViews>
  <sheetFormatPr defaultColWidth="9.109375" defaultRowHeight="10.199999999999999" x14ac:dyDescent="0.2"/>
  <cols>
    <col min="1" max="1" width="7.88671875" style="1" customWidth="1"/>
    <col min="2" max="2" width="55.5546875" style="1" customWidth="1"/>
    <col min="3" max="3" width="20" style="1" customWidth="1"/>
    <col min="4" max="4" width="20.109375" style="1" customWidth="1"/>
    <col min="5" max="5" width="9.109375" style="1"/>
    <col min="6" max="6" width="22.109375" style="1" customWidth="1"/>
    <col min="7" max="7" width="16.88671875" style="1" customWidth="1"/>
    <col min="8" max="9" width="9.109375" style="1"/>
    <col min="10" max="10" width="56" style="1" customWidth="1"/>
    <col min="11" max="11" width="19.44140625" style="1" customWidth="1"/>
    <col min="12" max="12" width="21.88671875" style="1" customWidth="1"/>
    <col min="13" max="13" width="15.44140625" style="1" customWidth="1"/>
    <col min="14" max="15" width="9.109375" style="1"/>
    <col min="16" max="16" width="53.88671875" style="1" customWidth="1"/>
    <col min="17" max="17" width="20.88671875" style="1" customWidth="1"/>
    <col min="18" max="18" width="20.6640625" style="1" customWidth="1"/>
    <col min="19" max="19" width="14.5546875" style="1" customWidth="1"/>
    <col min="20" max="21" width="9.109375" style="1"/>
    <col min="22" max="22" width="54" style="1" customWidth="1"/>
    <col min="23" max="23" width="19.6640625" style="1" customWidth="1"/>
    <col min="24" max="24" width="22" style="1" customWidth="1"/>
    <col min="25" max="25" width="14.44140625" style="1" customWidth="1"/>
    <col min="26" max="27" width="9.109375" style="1"/>
    <col min="28" max="28" width="53.6640625" style="1" customWidth="1"/>
    <col min="29" max="29" width="19.44140625" style="1" customWidth="1"/>
    <col min="30" max="30" width="20" style="1" customWidth="1"/>
    <col min="31" max="31" width="12.44140625" style="1" customWidth="1"/>
    <col min="32" max="33" width="9.109375" style="1"/>
    <col min="34" max="34" width="55.33203125" style="1" customWidth="1"/>
    <col min="35" max="35" width="22.88671875" style="1" customWidth="1"/>
    <col min="36" max="36" width="22.6640625" style="1" customWidth="1"/>
    <col min="37" max="37" width="9.109375" style="1"/>
    <col min="38" max="38" width="19.33203125" style="1" customWidth="1"/>
    <col min="39" max="16384" width="9.109375" style="1"/>
  </cols>
  <sheetData>
    <row r="1" spans="1:36" x14ac:dyDescent="0.2">
      <c r="B1" s="2" t="s">
        <v>183</v>
      </c>
      <c r="J1" s="2"/>
      <c r="P1" s="2"/>
      <c r="V1" s="2"/>
      <c r="AB1" s="2"/>
      <c r="AH1" s="2"/>
    </row>
    <row r="2" spans="1:36" x14ac:dyDescent="0.2">
      <c r="A2" s="41" t="s">
        <v>126</v>
      </c>
      <c r="B2" s="42"/>
      <c r="E2" s="5"/>
      <c r="I2" s="5"/>
      <c r="O2" s="5"/>
      <c r="U2" s="5"/>
      <c r="AA2" s="5"/>
      <c r="AG2" s="5"/>
    </row>
    <row r="3" spans="1:36" x14ac:dyDescent="0.2">
      <c r="B3" s="1" t="s">
        <v>184</v>
      </c>
      <c r="C3" s="1" t="s">
        <v>165</v>
      </c>
    </row>
    <row r="4" spans="1:36" x14ac:dyDescent="0.2">
      <c r="D4" s="1" t="s">
        <v>185</v>
      </c>
    </row>
    <row r="5" spans="1:36" ht="27.75" customHeight="1" x14ac:dyDescent="0.2">
      <c r="A5" s="7" t="s">
        <v>5</v>
      </c>
      <c r="B5" s="7" t="s">
        <v>130</v>
      </c>
      <c r="C5" s="7" t="s">
        <v>186</v>
      </c>
      <c r="D5" s="7" t="s">
        <v>242</v>
      </c>
      <c r="E5" s="73"/>
      <c r="F5" s="73"/>
      <c r="I5" s="73"/>
      <c r="J5" s="73"/>
      <c r="K5" s="73"/>
      <c r="L5" s="73"/>
      <c r="O5" s="73"/>
      <c r="P5" s="73"/>
      <c r="Q5" s="73"/>
      <c r="R5" s="73"/>
      <c r="U5" s="73"/>
      <c r="V5" s="73"/>
      <c r="W5" s="73"/>
      <c r="X5" s="73"/>
      <c r="AA5" s="73"/>
      <c r="AB5" s="73"/>
      <c r="AC5" s="73"/>
      <c r="AD5" s="73"/>
      <c r="AG5" s="73"/>
      <c r="AH5" s="73"/>
      <c r="AI5" s="73"/>
      <c r="AJ5" s="73"/>
    </row>
    <row r="6" spans="1:36" x14ac:dyDescent="0.2">
      <c r="A6" s="8">
        <v>1</v>
      </c>
      <c r="B6" s="9" t="s">
        <v>187</v>
      </c>
      <c r="C6" s="13"/>
      <c r="D6" s="13"/>
      <c r="E6" s="39"/>
      <c r="F6" s="4"/>
      <c r="I6" s="39"/>
      <c r="J6" s="2"/>
      <c r="K6" s="4"/>
      <c r="L6" s="4"/>
      <c r="O6" s="39"/>
      <c r="P6" s="2"/>
      <c r="Q6" s="4"/>
      <c r="R6" s="4"/>
      <c r="U6" s="39"/>
      <c r="V6" s="2"/>
      <c r="W6" s="4"/>
      <c r="X6" s="4"/>
      <c r="AA6" s="39"/>
      <c r="AB6" s="2"/>
      <c r="AC6" s="4"/>
      <c r="AD6" s="4"/>
      <c r="AG6" s="39"/>
      <c r="AH6" s="2"/>
      <c r="AI6" s="4"/>
      <c r="AJ6" s="4"/>
    </row>
    <row r="7" spans="1:36" x14ac:dyDescent="0.2">
      <c r="A7" s="8" t="s">
        <v>188</v>
      </c>
      <c r="B7" s="9" t="s">
        <v>189</v>
      </c>
      <c r="C7" s="74">
        <f>SUM(C8:C13)</f>
        <v>137060431593.76999</v>
      </c>
      <c r="D7" s="74">
        <f>SUM(D8:D13)</f>
        <v>182423511859.59</v>
      </c>
      <c r="E7" s="4"/>
      <c r="F7" s="38"/>
      <c r="I7" s="4"/>
      <c r="J7" s="2"/>
      <c r="K7" s="75"/>
      <c r="L7" s="75"/>
      <c r="O7" s="4"/>
      <c r="P7" s="2"/>
      <c r="Q7" s="75"/>
      <c r="R7" s="75"/>
      <c r="U7" s="4"/>
      <c r="V7" s="2"/>
      <c r="W7" s="75"/>
      <c r="X7" s="75"/>
      <c r="AA7" s="4"/>
      <c r="AB7" s="2"/>
      <c r="AC7" s="75"/>
      <c r="AD7" s="75"/>
      <c r="AG7" s="4"/>
      <c r="AH7" s="2"/>
      <c r="AI7" s="75"/>
      <c r="AJ7" s="75"/>
    </row>
    <row r="8" spans="1:36" ht="15" customHeight="1" x14ac:dyDescent="0.2">
      <c r="A8" s="76"/>
      <c r="B8" s="14" t="s">
        <v>190</v>
      </c>
      <c r="C8" s="77">
        <v>123447330146.39999</v>
      </c>
      <c r="D8" s="78">
        <v>170515708411</v>
      </c>
      <c r="E8" s="79"/>
      <c r="F8" s="80"/>
      <c r="I8" s="79"/>
      <c r="J8" s="81"/>
      <c r="K8" s="59"/>
      <c r="L8" s="59"/>
      <c r="O8" s="79"/>
      <c r="P8" s="81"/>
      <c r="Q8" s="59"/>
      <c r="R8" s="59"/>
      <c r="U8" s="79"/>
      <c r="V8" s="81"/>
      <c r="W8" s="59"/>
      <c r="X8" s="59"/>
      <c r="AA8" s="79"/>
      <c r="AB8" s="81"/>
      <c r="AC8" s="59"/>
      <c r="AD8" s="59"/>
      <c r="AG8" s="79"/>
      <c r="AH8" s="81"/>
      <c r="AI8" s="59"/>
      <c r="AJ8" s="59"/>
    </row>
    <row r="9" spans="1:36" x14ac:dyDescent="0.2">
      <c r="A9" s="82"/>
      <c r="B9" s="10" t="s">
        <v>191</v>
      </c>
      <c r="C9" s="77"/>
      <c r="D9" s="78"/>
      <c r="E9" s="79"/>
      <c r="F9" s="80"/>
      <c r="I9" s="79"/>
      <c r="K9" s="59"/>
      <c r="L9" s="59"/>
      <c r="O9" s="79"/>
      <c r="Q9" s="59"/>
      <c r="R9" s="59"/>
      <c r="U9" s="79"/>
      <c r="W9" s="59"/>
      <c r="X9" s="59"/>
      <c r="AA9" s="79"/>
      <c r="AC9" s="59"/>
      <c r="AD9" s="59"/>
      <c r="AG9" s="79"/>
      <c r="AI9" s="59"/>
      <c r="AJ9" s="59"/>
    </row>
    <row r="10" spans="1:36" x14ac:dyDescent="0.2">
      <c r="A10" s="82"/>
      <c r="B10" s="10" t="s">
        <v>192</v>
      </c>
      <c r="C10" s="77">
        <v>2612206</v>
      </c>
      <c r="D10" s="78">
        <v>25820036.300000001</v>
      </c>
      <c r="E10" s="79"/>
      <c r="F10" s="80"/>
      <c r="I10" s="79"/>
      <c r="K10" s="59"/>
      <c r="L10" s="59"/>
      <c r="O10" s="79"/>
      <c r="Q10" s="59"/>
      <c r="R10" s="59"/>
      <c r="U10" s="79"/>
      <c r="W10" s="59"/>
      <c r="X10" s="59"/>
      <c r="AA10" s="79"/>
      <c r="AC10" s="59"/>
      <c r="AD10" s="59"/>
      <c r="AG10" s="79"/>
      <c r="AI10" s="59"/>
      <c r="AJ10" s="59"/>
    </row>
    <row r="11" spans="1:36" x14ac:dyDescent="0.2">
      <c r="A11" s="82"/>
      <c r="B11" s="10" t="s">
        <v>193</v>
      </c>
      <c r="C11" s="77"/>
      <c r="D11" s="78"/>
      <c r="E11" s="79"/>
      <c r="F11" s="80"/>
      <c r="I11" s="79"/>
      <c r="K11" s="59"/>
      <c r="L11" s="59"/>
      <c r="O11" s="79"/>
      <c r="Q11" s="59"/>
      <c r="R11" s="59"/>
      <c r="U11" s="79"/>
      <c r="W11" s="59"/>
      <c r="X11" s="59"/>
      <c r="AA11" s="79"/>
      <c r="AC11" s="59"/>
      <c r="AD11" s="59"/>
      <c r="AG11" s="79"/>
      <c r="AI11" s="59"/>
      <c r="AJ11" s="59"/>
    </row>
    <row r="12" spans="1:36" x14ac:dyDescent="0.2">
      <c r="A12" s="82"/>
      <c r="B12" s="10" t="s">
        <v>194</v>
      </c>
      <c r="C12" s="77"/>
      <c r="D12" s="78"/>
      <c r="E12" s="79"/>
      <c r="F12" s="80"/>
      <c r="I12" s="79"/>
      <c r="K12" s="59"/>
      <c r="L12" s="59"/>
      <c r="O12" s="79"/>
      <c r="Q12" s="59"/>
      <c r="R12" s="59"/>
      <c r="U12" s="79"/>
      <c r="W12" s="59"/>
      <c r="X12" s="59"/>
      <c r="AA12" s="79"/>
      <c r="AC12" s="59"/>
      <c r="AD12" s="59"/>
      <c r="AG12" s="79"/>
      <c r="AI12" s="59"/>
      <c r="AJ12" s="59"/>
    </row>
    <row r="13" spans="1:36" x14ac:dyDescent="0.2">
      <c r="A13" s="83"/>
      <c r="B13" s="10" t="s">
        <v>195</v>
      </c>
      <c r="C13" s="77">
        <v>13610489241.370001</v>
      </c>
      <c r="D13" s="78">
        <v>11881983412.290001</v>
      </c>
      <c r="E13" s="79"/>
      <c r="F13" s="80"/>
      <c r="I13" s="79"/>
      <c r="K13" s="59"/>
      <c r="L13" s="59"/>
      <c r="O13" s="79"/>
      <c r="Q13" s="59"/>
      <c r="R13" s="59"/>
      <c r="U13" s="79"/>
      <c r="W13" s="59"/>
      <c r="X13" s="59"/>
      <c r="AA13" s="79"/>
      <c r="AC13" s="59"/>
      <c r="AD13" s="59"/>
      <c r="AG13" s="79"/>
      <c r="AI13" s="59"/>
      <c r="AJ13" s="59"/>
    </row>
    <row r="14" spans="1:36" x14ac:dyDescent="0.2">
      <c r="A14" s="8" t="s">
        <v>32</v>
      </c>
      <c r="B14" s="9" t="s">
        <v>196</v>
      </c>
      <c r="C14" s="74">
        <f>SUM(C15:C23)</f>
        <v>133157030006.93001</v>
      </c>
      <c r="D14" s="74">
        <f>SUM(D15:D23)</f>
        <v>177516033454.92001</v>
      </c>
      <c r="E14" s="39"/>
      <c r="F14" s="38"/>
      <c r="I14" s="39"/>
      <c r="J14" s="2"/>
      <c r="K14" s="75"/>
      <c r="L14" s="38"/>
      <c r="O14" s="39"/>
      <c r="P14" s="2"/>
      <c r="Q14" s="75"/>
      <c r="R14" s="38"/>
      <c r="U14" s="39"/>
      <c r="V14" s="2"/>
      <c r="W14" s="75"/>
      <c r="X14" s="75"/>
      <c r="AA14" s="39"/>
      <c r="AB14" s="2"/>
      <c r="AC14" s="75"/>
      <c r="AD14" s="75"/>
      <c r="AG14" s="39"/>
      <c r="AH14" s="2"/>
      <c r="AI14" s="75"/>
      <c r="AJ14" s="75"/>
    </row>
    <row r="15" spans="1:36" x14ac:dyDescent="0.2">
      <c r="A15" s="84"/>
      <c r="B15" s="10" t="s">
        <v>197</v>
      </c>
      <c r="C15" s="77">
        <v>12850842358.02</v>
      </c>
      <c r="D15" s="77">
        <v>17568748904.040001</v>
      </c>
      <c r="E15" s="85"/>
      <c r="F15" s="80"/>
      <c r="I15" s="85"/>
      <c r="K15" s="86"/>
      <c r="L15" s="59"/>
      <c r="O15" s="85"/>
      <c r="Q15" s="86"/>
      <c r="R15" s="59"/>
      <c r="U15" s="85"/>
      <c r="W15" s="86"/>
      <c r="X15" s="59"/>
      <c r="AA15" s="85"/>
      <c r="AC15" s="86"/>
      <c r="AD15" s="59"/>
      <c r="AG15" s="85"/>
      <c r="AI15" s="86"/>
      <c r="AJ15" s="59"/>
    </row>
    <row r="16" spans="1:36" ht="14.25" customHeight="1" x14ac:dyDescent="0.2">
      <c r="A16" s="87"/>
      <c r="B16" s="14" t="s">
        <v>198</v>
      </c>
      <c r="C16" s="77">
        <v>3151148015.7199998</v>
      </c>
      <c r="D16" s="77">
        <v>5143252508.2399998</v>
      </c>
      <c r="E16" s="85"/>
      <c r="F16" s="80"/>
      <c r="I16" s="85"/>
      <c r="J16" s="81"/>
      <c r="K16" s="86"/>
      <c r="L16" s="59"/>
      <c r="O16" s="85"/>
      <c r="P16" s="81"/>
      <c r="Q16" s="86"/>
      <c r="R16" s="59"/>
      <c r="U16" s="85"/>
      <c r="V16" s="81"/>
      <c r="W16" s="86"/>
      <c r="X16" s="59"/>
      <c r="AA16" s="85"/>
      <c r="AB16" s="81"/>
      <c r="AC16" s="86"/>
      <c r="AD16" s="59"/>
      <c r="AG16" s="85"/>
      <c r="AH16" s="81"/>
      <c r="AI16" s="86"/>
      <c r="AJ16" s="59"/>
    </row>
    <row r="17" spans="1:36" ht="15.75" customHeight="1" x14ac:dyDescent="0.2">
      <c r="A17" s="87"/>
      <c r="B17" s="14" t="s">
        <v>199</v>
      </c>
      <c r="C17" s="77">
        <v>13653481460.26</v>
      </c>
      <c r="D17" s="77">
        <v>18110517454.950001</v>
      </c>
      <c r="E17" s="85"/>
      <c r="F17" s="80"/>
      <c r="I17" s="85"/>
      <c r="J17" s="81"/>
      <c r="K17" s="86"/>
      <c r="L17" s="59"/>
      <c r="O17" s="85"/>
      <c r="P17" s="81"/>
      <c r="Q17" s="86"/>
      <c r="R17" s="59"/>
      <c r="U17" s="85"/>
      <c r="V17" s="81"/>
      <c r="W17" s="86"/>
      <c r="X17" s="59"/>
      <c r="AA17" s="85"/>
      <c r="AB17" s="81"/>
      <c r="AC17" s="86"/>
      <c r="AD17" s="59"/>
      <c r="AG17" s="85"/>
      <c r="AH17" s="81"/>
      <c r="AI17" s="86"/>
      <c r="AJ17" s="59"/>
    </row>
    <row r="18" spans="1:36" x14ac:dyDescent="0.2">
      <c r="A18" s="87"/>
      <c r="B18" s="10" t="s">
        <v>200</v>
      </c>
      <c r="C18" s="77">
        <v>49518623.689999998</v>
      </c>
      <c r="D18" s="77">
        <v>58362730.890000001</v>
      </c>
      <c r="E18" s="85"/>
      <c r="F18" s="80"/>
      <c r="I18" s="85"/>
      <c r="K18" s="86"/>
      <c r="L18" s="59"/>
      <c r="O18" s="85"/>
      <c r="Q18" s="86"/>
      <c r="R18" s="59"/>
      <c r="U18" s="85"/>
      <c r="W18" s="86"/>
      <c r="X18" s="59"/>
      <c r="AA18" s="85"/>
      <c r="AC18" s="86"/>
      <c r="AD18" s="59"/>
      <c r="AG18" s="85"/>
      <c r="AI18" s="86"/>
      <c r="AJ18" s="59"/>
    </row>
    <row r="19" spans="1:36" ht="18" customHeight="1" x14ac:dyDescent="0.2">
      <c r="A19" s="87"/>
      <c r="B19" s="14" t="s">
        <v>201</v>
      </c>
      <c r="C19" s="77">
        <v>1189345043.51</v>
      </c>
      <c r="D19" s="77">
        <v>1380320896.77</v>
      </c>
      <c r="E19" s="85"/>
      <c r="F19" s="80"/>
      <c r="I19" s="85"/>
      <c r="J19" s="81"/>
      <c r="K19" s="86"/>
      <c r="L19" s="59"/>
      <c r="O19" s="85"/>
      <c r="P19" s="81"/>
      <c r="Q19" s="86"/>
      <c r="R19" s="59"/>
      <c r="U19" s="85"/>
      <c r="V19" s="81"/>
      <c r="W19" s="86"/>
      <c r="X19" s="59"/>
      <c r="AA19" s="85"/>
      <c r="AB19" s="81"/>
      <c r="AC19" s="86"/>
      <c r="AD19" s="59"/>
      <c r="AG19" s="85"/>
      <c r="AH19" s="81"/>
      <c r="AI19" s="86"/>
      <c r="AJ19" s="59"/>
    </row>
    <row r="20" spans="1:36" x14ac:dyDescent="0.2">
      <c r="A20" s="87"/>
      <c r="B20" s="10" t="s">
        <v>202</v>
      </c>
      <c r="C20" s="77">
        <v>6494311.3700000001</v>
      </c>
      <c r="D20" s="77">
        <v>97568655.799999997</v>
      </c>
      <c r="E20" s="85"/>
      <c r="F20" s="80"/>
      <c r="I20" s="85"/>
      <c r="K20" s="86"/>
      <c r="L20" s="59"/>
      <c r="O20" s="85"/>
      <c r="Q20" s="86"/>
      <c r="R20" s="59"/>
      <c r="U20" s="85"/>
      <c r="W20" s="86"/>
      <c r="X20" s="59"/>
      <c r="AA20" s="85"/>
      <c r="AC20" s="86"/>
      <c r="AD20" s="59"/>
      <c r="AG20" s="85"/>
      <c r="AI20" s="86"/>
      <c r="AJ20" s="59"/>
    </row>
    <row r="21" spans="1:36" x14ac:dyDescent="0.2">
      <c r="A21" s="87"/>
      <c r="B21" s="10" t="s">
        <v>203</v>
      </c>
      <c r="C21" s="77">
        <v>2380678219</v>
      </c>
      <c r="D21" s="77">
        <v>4209718614.9400001</v>
      </c>
      <c r="E21" s="85"/>
      <c r="F21" s="80"/>
      <c r="I21" s="85"/>
      <c r="K21" s="86"/>
      <c r="L21" s="59"/>
      <c r="O21" s="85"/>
      <c r="Q21" s="86"/>
      <c r="R21" s="59"/>
      <c r="U21" s="85"/>
      <c r="W21" s="86"/>
      <c r="X21" s="59"/>
      <c r="AA21" s="85"/>
      <c r="AC21" s="86"/>
      <c r="AD21" s="59"/>
      <c r="AG21" s="85"/>
      <c r="AI21" s="86"/>
      <c r="AJ21" s="59"/>
    </row>
    <row r="22" spans="1:36" x14ac:dyDescent="0.2">
      <c r="A22" s="87"/>
      <c r="B22" s="10" t="s">
        <v>204</v>
      </c>
      <c r="C22" s="77">
        <v>74749809.040000007</v>
      </c>
      <c r="D22" s="78">
        <v>124286306.8</v>
      </c>
      <c r="E22" s="85"/>
      <c r="F22" s="80"/>
      <c r="I22" s="85"/>
      <c r="K22" s="86"/>
      <c r="L22" s="59"/>
      <c r="O22" s="85"/>
      <c r="Q22" s="86"/>
      <c r="R22" s="59"/>
      <c r="U22" s="85"/>
      <c r="W22" s="86"/>
      <c r="X22" s="59"/>
      <c r="AA22" s="85"/>
      <c r="AC22" s="86"/>
      <c r="AD22" s="59"/>
      <c r="AG22" s="85"/>
      <c r="AI22" s="86"/>
      <c r="AJ22" s="59"/>
    </row>
    <row r="23" spans="1:36" x14ac:dyDescent="0.2">
      <c r="A23" s="88"/>
      <c r="B23" s="10" t="s">
        <v>205</v>
      </c>
      <c r="C23" s="77">
        <v>99800772166.320007</v>
      </c>
      <c r="D23" s="78">
        <v>130823257382.49001</v>
      </c>
      <c r="E23" s="85"/>
      <c r="F23" s="80"/>
      <c r="I23" s="85"/>
      <c r="K23" s="86"/>
      <c r="L23" s="59"/>
      <c r="O23" s="85"/>
      <c r="Q23" s="86"/>
      <c r="R23" s="59"/>
      <c r="U23" s="85"/>
      <c r="W23" s="86"/>
      <c r="X23" s="59"/>
      <c r="AA23" s="85"/>
      <c r="AC23" s="86"/>
      <c r="AD23" s="59"/>
      <c r="AG23" s="85"/>
      <c r="AI23" s="86"/>
      <c r="AJ23" s="59"/>
    </row>
    <row r="24" spans="1:36" x14ac:dyDescent="0.2">
      <c r="A24" s="8">
        <v>1.3</v>
      </c>
      <c r="B24" s="89" t="s">
        <v>206</v>
      </c>
      <c r="C24" s="74">
        <f>+C7-C14</f>
        <v>3903401586.8399811</v>
      </c>
      <c r="D24" s="74">
        <f>+D7-D14</f>
        <v>4907478404.6699829</v>
      </c>
      <c r="E24" s="39"/>
      <c r="F24" s="38"/>
      <c r="I24" s="39"/>
      <c r="J24" s="37"/>
      <c r="K24" s="75"/>
      <c r="L24" s="75"/>
      <c r="O24" s="39"/>
      <c r="P24" s="37"/>
      <c r="Q24" s="75"/>
      <c r="R24" s="75"/>
      <c r="U24" s="39"/>
      <c r="V24" s="37"/>
      <c r="W24" s="75"/>
      <c r="X24" s="75"/>
      <c r="AA24" s="39"/>
      <c r="AB24" s="37"/>
      <c r="AC24" s="75"/>
      <c r="AD24" s="75"/>
      <c r="AG24" s="39"/>
      <c r="AH24" s="37"/>
      <c r="AI24" s="75"/>
      <c r="AJ24" s="75"/>
    </row>
    <row r="25" spans="1:36" ht="15.75" customHeight="1" x14ac:dyDescent="0.2">
      <c r="A25" s="8">
        <v>2</v>
      </c>
      <c r="B25" s="89" t="s">
        <v>207</v>
      </c>
      <c r="C25" s="78"/>
      <c r="D25" s="78"/>
      <c r="E25" s="39"/>
      <c r="F25" s="80"/>
      <c r="I25" s="39"/>
      <c r="J25" s="37"/>
      <c r="K25" s="59"/>
      <c r="L25" s="59"/>
      <c r="O25" s="39"/>
      <c r="P25" s="37"/>
      <c r="Q25" s="59"/>
      <c r="R25" s="59"/>
      <c r="U25" s="39"/>
      <c r="V25" s="37"/>
      <c r="W25" s="59"/>
      <c r="X25" s="59"/>
      <c r="AA25" s="39"/>
      <c r="AB25" s="37"/>
      <c r="AC25" s="59"/>
      <c r="AD25" s="59"/>
      <c r="AG25" s="39"/>
      <c r="AH25" s="37"/>
      <c r="AI25" s="59"/>
      <c r="AJ25" s="59"/>
    </row>
    <row r="26" spans="1:36" ht="15" customHeight="1" x14ac:dyDescent="0.2">
      <c r="A26" s="8">
        <v>2.1</v>
      </c>
      <c r="B26" s="89" t="s">
        <v>189</v>
      </c>
      <c r="C26" s="74">
        <f>SUM(C27:C34)</f>
        <v>4360344.5</v>
      </c>
      <c r="D26" s="74">
        <f>SUM(D27:D34)</f>
        <v>8404425.6400000006</v>
      </c>
      <c r="E26" s="39"/>
      <c r="F26" s="38"/>
      <c r="I26" s="39"/>
      <c r="J26" s="37"/>
      <c r="K26" s="59"/>
      <c r="L26" s="75"/>
      <c r="O26" s="39"/>
      <c r="P26" s="37"/>
      <c r="Q26" s="59"/>
      <c r="R26" s="75"/>
      <c r="U26" s="39"/>
      <c r="V26" s="37"/>
      <c r="W26" s="59"/>
      <c r="X26" s="75"/>
      <c r="AA26" s="39"/>
      <c r="AB26" s="37"/>
      <c r="AC26" s="59"/>
      <c r="AD26" s="75"/>
      <c r="AG26" s="39"/>
      <c r="AH26" s="37"/>
      <c r="AI26" s="59"/>
      <c r="AJ26" s="75"/>
    </row>
    <row r="27" spans="1:36" x14ac:dyDescent="0.2">
      <c r="A27" s="84"/>
      <c r="B27" s="10" t="s">
        <v>208</v>
      </c>
      <c r="C27" s="77"/>
      <c r="D27" s="78"/>
      <c r="E27" s="85"/>
      <c r="F27" s="80"/>
      <c r="I27" s="85"/>
      <c r="K27" s="59"/>
      <c r="L27" s="59"/>
      <c r="O27" s="85"/>
      <c r="Q27" s="59"/>
      <c r="R27" s="59"/>
      <c r="U27" s="85"/>
      <c r="W27" s="59"/>
      <c r="X27" s="59"/>
      <c r="AA27" s="85"/>
      <c r="AC27" s="59"/>
      <c r="AD27" s="59"/>
      <c r="AG27" s="85"/>
      <c r="AI27" s="59"/>
      <c r="AJ27" s="59"/>
    </row>
    <row r="28" spans="1:36" x14ac:dyDescent="0.2">
      <c r="A28" s="87"/>
      <c r="B28" s="10" t="s">
        <v>209</v>
      </c>
      <c r="C28" s="77"/>
      <c r="D28" s="78"/>
      <c r="E28" s="85"/>
      <c r="F28" s="80"/>
      <c r="I28" s="85"/>
      <c r="K28" s="59"/>
      <c r="L28" s="59"/>
      <c r="O28" s="85"/>
      <c r="Q28" s="59"/>
      <c r="R28" s="59"/>
      <c r="U28" s="85"/>
      <c r="W28" s="59"/>
      <c r="X28" s="59"/>
      <c r="AA28" s="85"/>
      <c r="AC28" s="59"/>
      <c r="AD28" s="59"/>
      <c r="AG28" s="85"/>
      <c r="AI28" s="59"/>
      <c r="AJ28" s="59"/>
    </row>
    <row r="29" spans="1:36" x14ac:dyDescent="0.2">
      <c r="A29" s="87"/>
      <c r="B29" s="10" t="s">
        <v>210</v>
      </c>
      <c r="C29" s="77"/>
      <c r="D29" s="78"/>
      <c r="E29" s="85"/>
      <c r="F29" s="80"/>
      <c r="I29" s="85"/>
      <c r="K29" s="59"/>
      <c r="L29" s="59"/>
      <c r="O29" s="85"/>
      <c r="Q29" s="59"/>
      <c r="R29" s="59"/>
      <c r="U29" s="85"/>
      <c r="W29" s="59"/>
      <c r="X29" s="59"/>
      <c r="AA29" s="85"/>
      <c r="AC29" s="59"/>
      <c r="AD29" s="59"/>
      <c r="AG29" s="85"/>
      <c r="AI29" s="59"/>
      <c r="AJ29" s="59"/>
    </row>
    <row r="30" spans="1:36" x14ac:dyDescent="0.2">
      <c r="A30" s="87"/>
      <c r="B30" s="10" t="s">
        <v>211</v>
      </c>
      <c r="C30" s="77"/>
      <c r="D30" s="78"/>
      <c r="E30" s="85"/>
      <c r="F30" s="80"/>
      <c r="I30" s="85"/>
      <c r="K30" s="59"/>
      <c r="L30" s="59"/>
      <c r="O30" s="85"/>
      <c r="Q30" s="59"/>
      <c r="R30" s="59"/>
      <c r="U30" s="85"/>
      <c r="W30" s="59"/>
      <c r="X30" s="59"/>
      <c r="AA30" s="85"/>
      <c r="AC30" s="59"/>
      <c r="AD30" s="59"/>
      <c r="AG30" s="85"/>
      <c r="AI30" s="59"/>
      <c r="AJ30" s="59"/>
    </row>
    <row r="31" spans="1:36" x14ac:dyDescent="0.2">
      <c r="A31" s="87"/>
      <c r="B31" s="10" t="s">
        <v>212</v>
      </c>
      <c r="C31" s="77"/>
      <c r="D31" s="78"/>
      <c r="E31" s="85"/>
      <c r="F31" s="80"/>
      <c r="I31" s="85"/>
      <c r="K31" s="59"/>
      <c r="L31" s="59"/>
      <c r="O31" s="85"/>
      <c r="Q31" s="59"/>
      <c r="R31" s="59"/>
      <c r="U31" s="85"/>
      <c r="W31" s="59"/>
      <c r="X31" s="59"/>
      <c r="AA31" s="85"/>
      <c r="AC31" s="59"/>
      <c r="AD31" s="59"/>
      <c r="AG31" s="85"/>
      <c r="AI31" s="59"/>
      <c r="AJ31" s="59"/>
    </row>
    <row r="32" spans="1:36" x14ac:dyDescent="0.2">
      <c r="A32" s="87"/>
      <c r="B32" s="10" t="s">
        <v>213</v>
      </c>
      <c r="C32" s="77">
        <v>4360344.5</v>
      </c>
      <c r="D32" s="78">
        <v>8404425.6400000006</v>
      </c>
      <c r="E32" s="85"/>
      <c r="F32" s="80"/>
      <c r="I32" s="85"/>
      <c r="K32" s="59"/>
      <c r="L32" s="59"/>
      <c r="O32" s="85"/>
      <c r="Q32" s="59"/>
      <c r="R32" s="59"/>
      <c r="U32" s="85"/>
      <c r="W32" s="59"/>
      <c r="X32" s="59"/>
      <c r="AA32" s="85"/>
      <c r="AC32" s="59"/>
      <c r="AD32" s="90"/>
      <c r="AG32" s="85"/>
      <c r="AI32" s="59"/>
      <c r="AJ32" s="59"/>
    </row>
    <row r="33" spans="1:36" x14ac:dyDescent="0.2">
      <c r="A33" s="87"/>
      <c r="B33" s="10" t="s">
        <v>214</v>
      </c>
      <c r="C33" s="77"/>
      <c r="D33" s="78"/>
      <c r="E33" s="85"/>
      <c r="F33" s="80"/>
      <c r="I33" s="85"/>
      <c r="K33" s="59"/>
      <c r="L33" s="59"/>
      <c r="O33" s="85"/>
      <c r="Q33" s="59"/>
      <c r="R33" s="59"/>
      <c r="U33" s="85"/>
      <c r="W33" s="59"/>
      <c r="X33" s="59"/>
      <c r="AA33" s="85"/>
      <c r="AC33" s="59"/>
      <c r="AD33" s="59"/>
      <c r="AG33" s="85"/>
      <c r="AI33" s="59"/>
      <c r="AJ33" s="59"/>
    </row>
    <row r="34" spans="1:36" x14ac:dyDescent="0.2">
      <c r="A34" s="87"/>
      <c r="B34" s="10"/>
      <c r="C34" s="77"/>
      <c r="D34" s="78"/>
      <c r="E34" s="85"/>
      <c r="F34" s="80"/>
      <c r="I34" s="85"/>
      <c r="K34" s="59"/>
      <c r="L34" s="59"/>
      <c r="O34" s="85"/>
      <c r="Q34" s="59"/>
      <c r="R34" s="59"/>
      <c r="U34" s="85"/>
      <c r="W34" s="59"/>
      <c r="X34" s="59"/>
      <c r="AA34" s="85"/>
      <c r="AC34" s="59"/>
      <c r="AD34" s="59"/>
      <c r="AG34" s="85"/>
      <c r="AI34" s="59"/>
      <c r="AJ34" s="59"/>
    </row>
    <row r="35" spans="1:36" x14ac:dyDescent="0.2">
      <c r="A35" s="91" t="s">
        <v>215</v>
      </c>
      <c r="B35" s="9" t="s">
        <v>196</v>
      </c>
      <c r="C35" s="74">
        <f>SUM(C36:C41)</f>
        <v>3444323467.5300002</v>
      </c>
      <c r="D35" s="74">
        <f>SUM(D36:D41)</f>
        <v>4143630627.3099999</v>
      </c>
      <c r="E35" s="92"/>
      <c r="F35" s="38"/>
      <c r="I35" s="92"/>
      <c r="K35" s="75"/>
      <c r="L35" s="75"/>
      <c r="O35" s="92"/>
      <c r="Q35" s="75"/>
      <c r="R35" s="75"/>
      <c r="U35" s="92"/>
      <c r="W35" s="75"/>
      <c r="X35" s="75"/>
      <c r="AA35" s="92"/>
      <c r="AC35" s="75"/>
      <c r="AD35" s="75"/>
      <c r="AG35" s="92"/>
      <c r="AI35" s="75"/>
      <c r="AJ35" s="75"/>
    </row>
    <row r="36" spans="1:36" x14ac:dyDescent="0.2">
      <c r="A36" s="84"/>
      <c r="B36" s="10" t="s">
        <v>216</v>
      </c>
      <c r="C36" s="77">
        <v>2369427155.3400002</v>
      </c>
      <c r="D36" s="77">
        <v>3006278846.5799999</v>
      </c>
      <c r="E36" s="85"/>
      <c r="F36" s="80"/>
      <c r="I36" s="85"/>
      <c r="K36" s="59"/>
      <c r="L36" s="59"/>
      <c r="O36" s="85"/>
      <c r="Q36" s="59"/>
      <c r="R36" s="59"/>
      <c r="U36" s="85"/>
      <c r="W36" s="59"/>
      <c r="X36" s="59"/>
      <c r="AA36" s="85"/>
      <c r="AC36" s="59"/>
      <c r="AD36" s="59"/>
      <c r="AG36" s="85"/>
      <c r="AI36" s="59"/>
      <c r="AJ36" s="59"/>
    </row>
    <row r="37" spans="1:36" x14ac:dyDescent="0.2">
      <c r="A37" s="87"/>
      <c r="B37" s="10" t="s">
        <v>217</v>
      </c>
      <c r="C37" s="77">
        <v>338453250</v>
      </c>
      <c r="D37" s="77">
        <v>194837980</v>
      </c>
      <c r="E37" s="85"/>
      <c r="F37" s="80"/>
      <c r="I37" s="85"/>
      <c r="K37" s="59"/>
      <c r="L37" s="59"/>
      <c r="O37" s="85"/>
      <c r="Q37" s="59"/>
      <c r="R37" s="59"/>
      <c r="U37" s="85"/>
      <c r="W37" s="59"/>
      <c r="X37" s="59"/>
      <c r="AA37" s="85"/>
      <c r="AC37" s="59"/>
      <c r="AD37" s="59"/>
      <c r="AG37" s="85"/>
      <c r="AI37" s="59"/>
      <c r="AJ37" s="59"/>
    </row>
    <row r="38" spans="1:36" x14ac:dyDescent="0.2">
      <c r="A38" s="87"/>
      <c r="B38" s="10" t="s">
        <v>218</v>
      </c>
      <c r="C38" s="77"/>
      <c r="D38" s="78"/>
      <c r="E38" s="85"/>
      <c r="F38" s="80"/>
      <c r="I38" s="85"/>
      <c r="K38" s="59"/>
      <c r="L38" s="59"/>
      <c r="O38" s="85"/>
      <c r="Q38" s="59"/>
      <c r="R38" s="59"/>
      <c r="U38" s="85"/>
      <c r="W38" s="59"/>
      <c r="X38" s="59"/>
      <c r="AA38" s="85"/>
      <c r="AC38" s="59"/>
      <c r="AD38" s="59"/>
      <c r="AG38" s="85"/>
      <c r="AI38" s="59"/>
      <c r="AJ38" s="59"/>
    </row>
    <row r="39" spans="1:36" x14ac:dyDescent="0.2">
      <c r="A39" s="87"/>
      <c r="B39" s="10" t="s">
        <v>219</v>
      </c>
      <c r="C39" s="77"/>
      <c r="D39" s="78"/>
      <c r="E39" s="85"/>
      <c r="F39" s="80"/>
      <c r="I39" s="85"/>
      <c r="K39" s="59"/>
      <c r="L39" s="59"/>
      <c r="O39" s="85"/>
      <c r="Q39" s="59"/>
      <c r="R39" s="59"/>
      <c r="U39" s="85"/>
      <c r="W39" s="59"/>
      <c r="X39" s="59"/>
      <c r="AA39" s="85"/>
      <c r="AC39" s="59"/>
      <c r="AD39" s="59"/>
      <c r="AG39" s="85"/>
      <c r="AI39" s="59"/>
      <c r="AJ39" s="59"/>
    </row>
    <row r="40" spans="1:36" x14ac:dyDescent="0.2">
      <c r="A40" s="87"/>
      <c r="B40" s="10" t="s">
        <v>220</v>
      </c>
      <c r="C40" s="77">
        <v>736443062.19000006</v>
      </c>
      <c r="D40" s="78">
        <v>942513800.73000002</v>
      </c>
      <c r="E40" s="85"/>
      <c r="F40" s="80"/>
      <c r="I40" s="85"/>
      <c r="K40" s="59"/>
      <c r="L40" s="59"/>
      <c r="O40" s="85"/>
      <c r="Q40" s="59"/>
      <c r="R40" s="59"/>
      <c r="U40" s="85"/>
      <c r="W40" s="59"/>
      <c r="X40" s="59"/>
      <c r="AA40" s="85"/>
      <c r="AC40" s="59"/>
      <c r="AD40" s="59"/>
      <c r="AG40" s="85"/>
      <c r="AI40" s="59"/>
      <c r="AJ40" s="59"/>
    </row>
    <row r="41" spans="1:36" x14ac:dyDescent="0.2">
      <c r="A41" s="87"/>
      <c r="B41" s="10"/>
      <c r="C41" s="77"/>
      <c r="D41" s="78"/>
      <c r="E41" s="85"/>
      <c r="F41" s="80"/>
      <c r="I41" s="85"/>
      <c r="K41" s="59"/>
      <c r="L41" s="59"/>
      <c r="O41" s="85"/>
      <c r="Q41" s="59"/>
      <c r="R41" s="59"/>
      <c r="U41" s="85"/>
      <c r="W41" s="59"/>
      <c r="X41" s="59"/>
      <c r="AA41" s="85"/>
      <c r="AC41" s="59"/>
      <c r="AD41" s="59"/>
      <c r="AG41" s="85"/>
      <c r="AI41" s="59"/>
      <c r="AJ41" s="59"/>
    </row>
    <row r="42" spans="1:36" ht="24" customHeight="1" x14ac:dyDescent="0.2">
      <c r="A42" s="8">
        <v>2.2999999999999998</v>
      </c>
      <c r="B42" s="89" t="s">
        <v>221</v>
      </c>
      <c r="C42" s="74">
        <f>+C26-C35</f>
        <v>-3439963123.0300002</v>
      </c>
      <c r="D42" s="74">
        <f>+D26-D35</f>
        <v>-4135226201.6700001</v>
      </c>
      <c r="E42" s="39"/>
      <c r="F42" s="93"/>
      <c r="I42" s="39"/>
      <c r="J42" s="37"/>
      <c r="K42" s="75"/>
      <c r="L42" s="75"/>
      <c r="O42" s="39"/>
      <c r="P42" s="37"/>
      <c r="Q42" s="75"/>
      <c r="R42" s="75"/>
      <c r="U42" s="39"/>
      <c r="V42" s="37"/>
      <c r="W42" s="75"/>
      <c r="X42" s="75"/>
      <c r="AA42" s="39"/>
      <c r="AB42" s="37"/>
      <c r="AC42" s="75"/>
      <c r="AD42" s="75"/>
      <c r="AG42" s="39"/>
      <c r="AH42" s="37"/>
      <c r="AI42" s="75"/>
      <c r="AJ42" s="75"/>
    </row>
    <row r="43" spans="1:36" ht="15.75" customHeight="1" x14ac:dyDescent="0.2">
      <c r="A43" s="8">
        <v>3</v>
      </c>
      <c r="B43" s="89" t="s">
        <v>222</v>
      </c>
      <c r="C43" s="78"/>
      <c r="D43" s="78"/>
      <c r="E43" s="39"/>
      <c r="F43" s="80"/>
      <c r="I43" s="39"/>
      <c r="J43" s="37"/>
      <c r="K43" s="59"/>
      <c r="L43" s="59"/>
      <c r="O43" s="39"/>
      <c r="P43" s="37"/>
      <c r="Q43" s="59"/>
      <c r="R43" s="59"/>
      <c r="U43" s="39"/>
      <c r="V43" s="37"/>
      <c r="W43" s="59"/>
      <c r="X43" s="59"/>
      <c r="AA43" s="39"/>
      <c r="AB43" s="37"/>
      <c r="AC43" s="59"/>
      <c r="AD43" s="59"/>
      <c r="AG43" s="39"/>
      <c r="AH43" s="37"/>
      <c r="AI43" s="59"/>
      <c r="AJ43" s="59"/>
    </row>
    <row r="44" spans="1:36" ht="15.75" customHeight="1" x14ac:dyDescent="0.2">
      <c r="A44" s="8">
        <v>3.1</v>
      </c>
      <c r="B44" s="89" t="s">
        <v>223</v>
      </c>
      <c r="C44" s="74">
        <f>SUM(C45:C48)</f>
        <v>446616175</v>
      </c>
      <c r="D44" s="74">
        <f>SUM(D45:D48)</f>
        <v>0</v>
      </c>
      <c r="E44" s="39"/>
      <c r="F44" s="38"/>
      <c r="I44" s="39"/>
      <c r="J44" s="37"/>
      <c r="K44" s="59"/>
      <c r="L44" s="75"/>
      <c r="O44" s="39"/>
      <c r="P44" s="37"/>
      <c r="Q44" s="59"/>
      <c r="R44" s="75"/>
      <c r="U44" s="39"/>
      <c r="V44" s="37"/>
      <c r="W44" s="59"/>
      <c r="X44" s="75"/>
      <c r="AA44" s="39"/>
      <c r="AB44" s="37"/>
      <c r="AC44" s="59"/>
      <c r="AD44" s="75"/>
      <c r="AG44" s="39"/>
      <c r="AH44" s="37"/>
      <c r="AI44" s="59"/>
      <c r="AJ44" s="75"/>
    </row>
    <row r="45" spans="1:36" ht="17.25" customHeight="1" x14ac:dyDescent="0.2">
      <c r="A45" s="76"/>
      <c r="B45" s="14" t="s">
        <v>224</v>
      </c>
      <c r="C45" s="78">
        <v>446616175</v>
      </c>
      <c r="D45" s="78"/>
      <c r="E45" s="79"/>
      <c r="F45" s="80"/>
      <c r="I45" s="79"/>
      <c r="J45" s="81"/>
      <c r="K45" s="59"/>
      <c r="L45" s="59"/>
      <c r="O45" s="79"/>
      <c r="P45" s="81"/>
      <c r="Q45" s="59"/>
      <c r="R45" s="59"/>
      <c r="U45" s="79"/>
      <c r="V45" s="81"/>
      <c r="W45" s="59"/>
      <c r="X45" s="59"/>
      <c r="AA45" s="79"/>
      <c r="AB45" s="81"/>
      <c r="AC45" s="59"/>
      <c r="AD45" s="59"/>
      <c r="AG45" s="79"/>
      <c r="AH45" s="81"/>
      <c r="AI45" s="59"/>
      <c r="AJ45" s="59"/>
    </row>
    <row r="46" spans="1:36" ht="27.75" customHeight="1" x14ac:dyDescent="0.2">
      <c r="A46" s="82"/>
      <c r="B46" s="14" t="s">
        <v>225</v>
      </c>
      <c r="C46" s="77"/>
      <c r="D46" s="78"/>
      <c r="E46" s="79"/>
      <c r="F46" s="80"/>
      <c r="I46" s="79"/>
      <c r="J46" s="81"/>
      <c r="K46" s="59"/>
      <c r="L46" s="59"/>
      <c r="O46" s="79"/>
      <c r="P46" s="81"/>
      <c r="Q46" s="59"/>
      <c r="R46" s="59"/>
      <c r="U46" s="79"/>
      <c r="V46" s="81"/>
      <c r="W46" s="59"/>
      <c r="X46" s="59"/>
      <c r="AA46" s="79"/>
      <c r="AB46" s="81"/>
      <c r="AC46" s="59"/>
      <c r="AD46" s="59"/>
      <c r="AG46" s="79"/>
      <c r="AH46" s="81"/>
      <c r="AI46" s="59"/>
      <c r="AJ46" s="59"/>
    </row>
    <row r="47" spans="1:36" x14ac:dyDescent="0.2">
      <c r="A47" s="82"/>
      <c r="B47" s="10" t="s">
        <v>226</v>
      </c>
      <c r="C47" s="78"/>
      <c r="D47" s="78"/>
      <c r="E47" s="79"/>
      <c r="F47" s="80"/>
      <c r="I47" s="79"/>
      <c r="K47" s="59"/>
      <c r="L47" s="59"/>
      <c r="O47" s="79"/>
      <c r="Q47" s="59"/>
      <c r="R47" s="59"/>
      <c r="U47" s="79"/>
      <c r="W47" s="59"/>
      <c r="X47" s="59"/>
      <c r="AA47" s="79"/>
      <c r="AC47" s="59"/>
      <c r="AD47" s="59"/>
      <c r="AG47" s="79"/>
      <c r="AI47" s="59"/>
      <c r="AJ47" s="59"/>
    </row>
    <row r="48" spans="1:36" x14ac:dyDescent="0.2">
      <c r="A48" s="83"/>
      <c r="B48" s="10" t="s">
        <v>227</v>
      </c>
      <c r="C48" s="78"/>
      <c r="D48" s="78"/>
      <c r="E48" s="79"/>
      <c r="F48" s="80"/>
      <c r="I48" s="79"/>
      <c r="K48" s="59"/>
      <c r="L48" s="59"/>
      <c r="O48" s="79"/>
      <c r="Q48" s="59"/>
      <c r="R48" s="59"/>
      <c r="U48" s="79"/>
      <c r="W48" s="59"/>
      <c r="X48" s="59"/>
      <c r="AA48" s="79"/>
      <c r="AC48" s="59"/>
      <c r="AD48" s="59"/>
      <c r="AG48" s="79"/>
      <c r="AI48" s="59"/>
      <c r="AJ48" s="59"/>
    </row>
    <row r="49" spans="1:38" x14ac:dyDescent="0.2">
      <c r="A49" s="8" t="s">
        <v>228</v>
      </c>
      <c r="B49" s="9" t="s">
        <v>196</v>
      </c>
      <c r="C49" s="74">
        <f>SUM(C50:C54)</f>
        <v>662038357.38</v>
      </c>
      <c r="D49" s="74">
        <f>SUM(D50:D54)</f>
        <v>714649201.47000003</v>
      </c>
      <c r="E49" s="39"/>
      <c r="F49" s="38"/>
      <c r="I49" s="39"/>
      <c r="J49" s="2"/>
      <c r="K49" s="75"/>
      <c r="L49" s="75"/>
      <c r="O49" s="39"/>
      <c r="P49" s="2"/>
      <c r="Q49" s="75"/>
      <c r="R49" s="75"/>
      <c r="U49" s="39"/>
      <c r="V49" s="2"/>
      <c r="W49" s="75"/>
      <c r="X49" s="75"/>
      <c r="AA49" s="39"/>
      <c r="AB49" s="2"/>
      <c r="AC49" s="75"/>
      <c r="AD49" s="75"/>
      <c r="AG49" s="39"/>
      <c r="AH49" s="2"/>
      <c r="AI49" s="75"/>
      <c r="AJ49" s="75"/>
    </row>
    <row r="50" spans="1:38" x14ac:dyDescent="0.2">
      <c r="A50" s="76"/>
      <c r="B50" s="10" t="s">
        <v>229</v>
      </c>
      <c r="C50" s="77">
        <v>662038357.38</v>
      </c>
      <c r="D50" s="77">
        <v>714649201.47000003</v>
      </c>
      <c r="E50" s="79"/>
      <c r="F50" s="80"/>
      <c r="I50" s="79"/>
      <c r="K50" s="59"/>
      <c r="L50" s="59"/>
      <c r="O50" s="79"/>
      <c r="Q50" s="59"/>
      <c r="R50" s="59"/>
      <c r="U50" s="79"/>
      <c r="W50" s="59"/>
      <c r="X50" s="59"/>
      <c r="AA50" s="79"/>
      <c r="AC50" s="59"/>
      <c r="AD50" s="59"/>
      <c r="AG50" s="79"/>
      <c r="AI50" s="59"/>
      <c r="AJ50" s="59"/>
    </row>
    <row r="51" spans="1:38" ht="15.75" customHeight="1" x14ac:dyDescent="0.2">
      <c r="A51" s="82"/>
      <c r="B51" s="14" t="s">
        <v>230</v>
      </c>
      <c r="C51" s="77"/>
      <c r="D51" s="78"/>
      <c r="E51" s="79"/>
      <c r="F51" s="94"/>
      <c r="I51" s="79"/>
      <c r="J51" s="81"/>
      <c r="K51" s="59"/>
      <c r="L51" s="80"/>
      <c r="O51" s="79"/>
      <c r="P51" s="81"/>
      <c r="Q51" s="59"/>
      <c r="R51" s="80"/>
      <c r="U51" s="79"/>
      <c r="V51" s="81"/>
      <c r="W51" s="59"/>
      <c r="X51" s="80"/>
      <c r="AA51" s="79"/>
      <c r="AB51" s="81"/>
      <c r="AC51" s="59"/>
      <c r="AD51" s="80"/>
      <c r="AG51" s="79"/>
      <c r="AH51" s="81"/>
      <c r="AI51" s="59"/>
      <c r="AJ51" s="80"/>
    </row>
    <row r="52" spans="1:38" x14ac:dyDescent="0.2">
      <c r="A52" s="82"/>
      <c r="B52" s="10" t="s">
        <v>231</v>
      </c>
      <c r="C52" s="77"/>
      <c r="D52" s="78"/>
      <c r="E52" s="79"/>
      <c r="F52" s="80"/>
      <c r="I52" s="79"/>
      <c r="K52" s="59"/>
      <c r="L52" s="59"/>
      <c r="O52" s="79"/>
      <c r="Q52" s="59"/>
      <c r="R52" s="59"/>
      <c r="U52" s="79"/>
      <c r="W52" s="59"/>
      <c r="X52" s="59"/>
      <c r="AA52" s="79"/>
      <c r="AC52" s="59"/>
      <c r="AD52" s="59"/>
      <c r="AG52" s="79"/>
      <c r="AI52" s="59"/>
      <c r="AJ52" s="59"/>
    </row>
    <row r="53" spans="1:38" x14ac:dyDescent="0.2">
      <c r="A53" s="82"/>
      <c r="B53" s="10" t="s">
        <v>232</v>
      </c>
      <c r="C53" s="77"/>
      <c r="D53" s="78"/>
      <c r="E53" s="79"/>
      <c r="F53" s="80"/>
      <c r="I53" s="79"/>
      <c r="K53" s="59"/>
      <c r="L53" s="59"/>
      <c r="O53" s="79"/>
      <c r="Q53" s="59"/>
      <c r="R53" s="59"/>
      <c r="U53" s="79"/>
      <c r="W53" s="59"/>
      <c r="X53" s="59"/>
      <c r="AA53" s="79"/>
      <c r="AC53" s="59"/>
      <c r="AD53" s="59"/>
      <c r="AG53" s="79"/>
      <c r="AI53" s="59"/>
      <c r="AJ53" s="59"/>
    </row>
    <row r="54" spans="1:38" x14ac:dyDescent="0.2">
      <c r="A54" s="83"/>
      <c r="B54" s="10" t="s">
        <v>233</v>
      </c>
      <c r="C54" s="77"/>
      <c r="D54" s="78"/>
      <c r="E54" s="79"/>
      <c r="F54" s="80"/>
      <c r="I54" s="79"/>
      <c r="K54" s="59"/>
      <c r="L54" s="59"/>
      <c r="O54" s="79"/>
      <c r="Q54" s="59"/>
      <c r="R54" s="59"/>
      <c r="U54" s="79"/>
      <c r="W54" s="59"/>
      <c r="X54" s="59"/>
      <c r="AA54" s="79"/>
      <c r="AC54" s="59"/>
      <c r="AD54" s="59"/>
      <c r="AG54" s="79"/>
      <c r="AI54" s="59"/>
      <c r="AJ54" s="59"/>
    </row>
    <row r="55" spans="1:38" ht="27" customHeight="1" x14ac:dyDescent="0.2">
      <c r="A55" s="49">
        <v>3.3</v>
      </c>
      <c r="B55" s="64" t="s">
        <v>234</v>
      </c>
      <c r="C55" s="51">
        <v>-662038357.38</v>
      </c>
      <c r="D55" s="51">
        <f>+D44-D49</f>
        <v>-714649201.47000003</v>
      </c>
      <c r="E55" s="39"/>
      <c r="F55" s="38"/>
      <c r="I55" s="39"/>
      <c r="J55" s="37"/>
      <c r="K55" s="75"/>
      <c r="L55" s="75"/>
      <c r="O55" s="39"/>
      <c r="P55" s="37"/>
      <c r="Q55" s="75"/>
      <c r="R55" s="75"/>
      <c r="U55" s="39"/>
      <c r="V55" s="37"/>
      <c r="W55" s="75"/>
      <c r="X55" s="38"/>
      <c r="AA55" s="39"/>
      <c r="AB55" s="37"/>
      <c r="AC55" s="75"/>
      <c r="AD55" s="75"/>
      <c r="AG55" s="39"/>
      <c r="AH55" s="37"/>
      <c r="AI55" s="75"/>
      <c r="AJ55" s="75"/>
    </row>
    <row r="56" spans="1:38" ht="18" customHeight="1" x14ac:dyDescent="0.2">
      <c r="A56" s="43">
        <v>4</v>
      </c>
      <c r="B56" s="55" t="s">
        <v>235</v>
      </c>
      <c r="C56" s="95">
        <v>-1667003.33</v>
      </c>
      <c r="D56" s="45">
        <f>-12637054.68-504571.22</f>
        <v>-13141625.9</v>
      </c>
      <c r="E56" s="39"/>
      <c r="F56" s="38"/>
      <c r="I56" s="39"/>
      <c r="J56" s="37"/>
      <c r="K56" s="75"/>
      <c r="L56" s="75"/>
      <c r="O56" s="39"/>
      <c r="P56" s="37"/>
      <c r="Q56" s="75"/>
      <c r="R56" s="75"/>
      <c r="U56" s="39"/>
      <c r="V56" s="37"/>
      <c r="W56" s="75"/>
      <c r="X56" s="38"/>
      <c r="AA56" s="39"/>
      <c r="AB56" s="37"/>
      <c r="AC56" s="75"/>
      <c r="AD56" s="75"/>
      <c r="AG56" s="39"/>
      <c r="AH56" s="37"/>
      <c r="AI56" s="75"/>
      <c r="AJ56" s="75"/>
    </row>
    <row r="57" spans="1:38" x14ac:dyDescent="0.2">
      <c r="A57" s="8">
        <v>4</v>
      </c>
      <c r="B57" s="9" t="s">
        <v>236</v>
      </c>
      <c r="C57" s="96">
        <v>-200266896.90001899</v>
      </c>
      <c r="D57" s="74">
        <f>+D24+D42+D55+D56</f>
        <v>44461375.629982807</v>
      </c>
      <c r="E57" s="39"/>
      <c r="F57" s="80"/>
      <c r="I57" s="39"/>
      <c r="J57" s="2"/>
      <c r="K57" s="59"/>
      <c r="L57" s="80"/>
      <c r="O57" s="39"/>
      <c r="P57" s="2"/>
      <c r="Q57" s="59"/>
      <c r="R57" s="80"/>
      <c r="U57" s="39"/>
      <c r="V57" s="2"/>
      <c r="W57" s="59"/>
      <c r="X57" s="80"/>
      <c r="AA57" s="39"/>
      <c r="AB57" s="2"/>
      <c r="AC57" s="59"/>
      <c r="AD57" s="80"/>
      <c r="AG57" s="39"/>
      <c r="AH57" s="2"/>
      <c r="AI57" s="59"/>
      <c r="AJ57" s="80"/>
    </row>
    <row r="58" spans="1:38" ht="15" customHeight="1" x14ac:dyDescent="0.2">
      <c r="A58" s="13">
        <v>5</v>
      </c>
      <c r="B58" s="89" t="s">
        <v>237</v>
      </c>
      <c r="C58" s="96">
        <v>360132329.38</v>
      </c>
      <c r="D58" s="74">
        <f>+C59</f>
        <v>159865432.47998101</v>
      </c>
      <c r="E58" s="4"/>
      <c r="F58" s="80"/>
      <c r="G58" s="70"/>
      <c r="I58" s="4"/>
      <c r="J58" s="37"/>
      <c r="K58" s="59"/>
      <c r="L58" s="80"/>
      <c r="M58" s="70"/>
      <c r="O58" s="4"/>
      <c r="P58" s="37"/>
      <c r="Q58" s="59"/>
      <c r="R58" s="80"/>
      <c r="S58" s="70"/>
      <c r="U58" s="4"/>
      <c r="V58" s="37"/>
      <c r="W58" s="59"/>
      <c r="X58" s="80"/>
      <c r="Y58" s="70"/>
      <c r="AA58" s="4"/>
      <c r="AB58" s="37"/>
      <c r="AC58" s="59"/>
      <c r="AD58" s="80"/>
      <c r="AE58" s="70"/>
      <c r="AG58" s="4"/>
      <c r="AH58" s="37"/>
      <c r="AI58" s="59"/>
      <c r="AJ58" s="80"/>
      <c r="AL58" s="70"/>
    </row>
    <row r="59" spans="1:38" ht="18.75" customHeight="1" x14ac:dyDescent="0.2">
      <c r="A59" s="13">
        <v>6</v>
      </c>
      <c r="B59" s="89" t="s">
        <v>238</v>
      </c>
      <c r="C59" s="74">
        <v>159865432.47998101</v>
      </c>
      <c r="D59" s="74">
        <f>+D57+D58</f>
        <v>204326808.1099638</v>
      </c>
      <c r="E59" s="4"/>
      <c r="F59" s="80"/>
      <c r="G59" s="70"/>
      <c r="I59" s="4"/>
      <c r="J59" s="37"/>
      <c r="K59" s="59"/>
      <c r="L59" s="80"/>
      <c r="O59" s="4"/>
      <c r="P59" s="37"/>
      <c r="Q59" s="59"/>
      <c r="R59" s="80"/>
      <c r="U59" s="4"/>
      <c r="V59" s="37"/>
      <c r="W59" s="59"/>
      <c r="X59" s="80"/>
      <c r="AA59" s="4"/>
      <c r="AB59" s="37"/>
      <c r="AC59" s="59"/>
      <c r="AD59" s="80"/>
      <c r="AG59" s="4"/>
      <c r="AH59" s="37"/>
      <c r="AI59" s="59"/>
      <c r="AJ59" s="80"/>
    </row>
    <row r="60" spans="1:38" ht="15" customHeight="1" x14ac:dyDescent="0.2">
      <c r="B60" s="2" t="s">
        <v>239</v>
      </c>
      <c r="J60" s="2"/>
      <c r="P60" s="2"/>
      <c r="V60" s="2"/>
      <c r="AB60" s="2"/>
      <c r="AH60" s="2"/>
    </row>
    <row r="61" spans="1:38" x14ac:dyDescent="0.2">
      <c r="B61" s="2" t="s">
        <v>240</v>
      </c>
      <c r="D61" s="70"/>
      <c r="J61" s="2"/>
      <c r="P61" s="2"/>
      <c r="V61" s="2"/>
      <c r="AB61" s="2"/>
      <c r="AH61" s="2"/>
    </row>
    <row r="62" spans="1:38" x14ac:dyDescent="0.2">
      <c r="B62" s="97" t="s">
        <v>241</v>
      </c>
      <c r="D62" s="98"/>
    </row>
    <row r="63" spans="1:38" x14ac:dyDescent="0.2">
      <c r="C63" s="99"/>
      <c r="F63" s="70"/>
    </row>
    <row r="67" spans="4:36" x14ac:dyDescent="0.2">
      <c r="D67" s="70"/>
      <c r="F67" s="70"/>
      <c r="L67" s="70"/>
      <c r="R67" s="70"/>
      <c r="X67" s="70"/>
      <c r="AD67" s="70"/>
      <c r="AJ67" s="70"/>
    </row>
  </sheetData>
  <mergeCells count="42">
    <mergeCell ref="AG45:AG48"/>
    <mergeCell ref="A50:A54"/>
    <mergeCell ref="E50:E54"/>
    <mergeCell ref="I50:I54"/>
    <mergeCell ref="O50:O54"/>
    <mergeCell ref="U50:U54"/>
    <mergeCell ref="AA50:AA54"/>
    <mergeCell ref="AG50:AG54"/>
    <mergeCell ref="A45:A48"/>
    <mergeCell ref="E45:E48"/>
    <mergeCell ref="I45:I48"/>
    <mergeCell ref="O45:O48"/>
    <mergeCell ref="U45:U48"/>
    <mergeCell ref="AA45:AA48"/>
    <mergeCell ref="AG27:AG34"/>
    <mergeCell ref="A36:A41"/>
    <mergeCell ref="E36:E41"/>
    <mergeCell ref="I36:I41"/>
    <mergeCell ref="O36:O41"/>
    <mergeCell ref="U36:U41"/>
    <mergeCell ref="AA36:AA41"/>
    <mergeCell ref="AG36:AG41"/>
    <mergeCell ref="A27:A34"/>
    <mergeCell ref="E27:E34"/>
    <mergeCell ref="I27:I34"/>
    <mergeCell ref="O27:O34"/>
    <mergeCell ref="U27:U34"/>
    <mergeCell ref="AA27:AA34"/>
    <mergeCell ref="AG8:AG13"/>
    <mergeCell ref="A15:A23"/>
    <mergeCell ref="E15:E23"/>
    <mergeCell ref="I15:I23"/>
    <mergeCell ref="O15:O23"/>
    <mergeCell ref="U15:U23"/>
    <mergeCell ref="AA15:AA23"/>
    <mergeCell ref="AG15:AG23"/>
    <mergeCell ref="A8:A13"/>
    <mergeCell ref="E8:E13"/>
    <mergeCell ref="I8:I13"/>
    <mergeCell ref="O8:O13"/>
    <mergeCell ref="U8:U13"/>
    <mergeCell ref="AA8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</vt:lpstr>
      <vt:lpstr>Орлогын дэлгэрэнгүй тайлан</vt:lpstr>
      <vt:lpstr>Өмчийн өөрчлөлтийн тайлан</vt:lpstr>
      <vt:lpstr>Мөнгөн гүйлгээ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Galkhuyag Mashbat</dc:creator>
  <cp:lastModifiedBy>Galkhuyag Mashbat</cp:lastModifiedBy>
  <dcterms:created xsi:type="dcterms:W3CDTF">2026-02-14T09:39:53Z</dcterms:created>
  <dcterms:modified xsi:type="dcterms:W3CDTF">2026-02-14T10:14:28Z</dcterms:modified>
</cp:coreProperties>
</file>