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МШ -25 он\"/>
    </mc:Choice>
  </mc:AlternateContent>
  <bookViews>
    <workbookView xWindow="0" yWindow="0" windowWidth="28800" windowHeight="12000" activeTab="1"/>
  </bookViews>
  <sheets>
    <sheet name="nuur" sheetId="1" r:id="rId1"/>
    <sheet name="ar" sheetId="2" r:id="rId2"/>
    <sheet name="blanc" sheetId="3" r:id="rId3"/>
    <sheet name="orlogo" sheetId="4" r:id="rId4"/>
    <sheet name="uu" sheetId="5" r:id="rId5"/>
    <sheet name="MG" sheetId="6" r:id="rId6"/>
  </sheets>
  <calcPr calcId="162913"/>
</workbook>
</file>

<file path=xl/calcChain.xml><?xml version="1.0" encoding="utf-8"?>
<calcChain xmlns="http://schemas.openxmlformats.org/spreadsheetml/2006/main">
  <c r="D37" i="3" l="1"/>
  <c r="E25" i="4" l="1"/>
  <c r="E22" i="6"/>
  <c r="D39" i="3"/>
  <c r="D11" i="3"/>
  <c r="E45" i="6" l="1"/>
  <c r="D58" i="6"/>
  <c r="D60" i="6"/>
  <c r="I8" i="5" l="1"/>
  <c r="C23" i="3" l="1"/>
  <c r="H8" i="5" l="1"/>
  <c r="E8" i="5"/>
  <c r="C8" i="5"/>
  <c r="D59" i="6"/>
  <c r="D50" i="6"/>
  <c r="D45" i="6"/>
  <c r="D56" i="6" s="1"/>
  <c r="D36" i="6"/>
  <c r="D27" i="6"/>
  <c r="D15" i="6"/>
  <c r="D8" i="6"/>
  <c r="D10" i="4"/>
  <c r="D43" i="6" l="1"/>
  <c r="C49" i="3" l="1"/>
  <c r="D49" i="3"/>
  <c r="E59" i="6" l="1"/>
  <c r="E10" i="4" l="1"/>
  <c r="E27" i="4" l="1"/>
  <c r="I11" i="5" s="1"/>
  <c r="G16" i="5" l="1"/>
  <c r="F16" i="5"/>
  <c r="D16" i="5"/>
  <c r="C16" i="5"/>
  <c r="J15" i="5"/>
  <c r="J14" i="5"/>
  <c r="J13" i="5"/>
  <c r="J12" i="5"/>
  <c r="J10" i="5"/>
  <c r="A10" i="5"/>
  <c r="A11" i="5" s="1"/>
  <c r="A12" i="5" s="1"/>
  <c r="A13" i="5" s="1"/>
  <c r="A14" i="5" s="1"/>
  <c r="A15" i="5" s="1"/>
  <c r="A16" i="5" s="1"/>
  <c r="J9" i="5"/>
  <c r="A9" i="5"/>
  <c r="H16" i="5"/>
  <c r="E16" i="5"/>
  <c r="J8" i="5" l="1"/>
  <c r="E58" i="6" l="1"/>
  <c r="E27" i="6" l="1"/>
  <c r="E30" i="4"/>
  <c r="C56" i="3" l="1"/>
  <c r="E50" i="6"/>
  <c r="B38" i="4" l="1"/>
  <c r="C19" i="5" s="1"/>
  <c r="A3" i="6"/>
  <c r="C61" i="6"/>
  <c r="B40" i="4"/>
  <c r="A3" i="4"/>
  <c r="A4" i="5" s="1"/>
  <c r="D56" i="3"/>
  <c r="C2" i="4" l="1"/>
  <c r="D26" i="6"/>
  <c r="E4" i="5" l="1"/>
  <c r="E3" i="6" s="1"/>
  <c r="D25" i="4"/>
  <c r="D25" i="6"/>
  <c r="D57" i="6" s="1"/>
  <c r="D27" i="4" l="1"/>
  <c r="D29" i="4" s="1"/>
  <c r="D34" i="4" s="1"/>
  <c r="C32" i="3"/>
  <c r="C57" i="3"/>
  <c r="C69" i="3" l="1"/>
  <c r="C70" i="3" s="1"/>
  <c r="C21" i="3" l="1"/>
  <c r="C33" i="3" s="1"/>
  <c r="C71" i="3" s="1"/>
  <c r="E36" i="6" l="1"/>
  <c r="E43" i="6" s="1"/>
  <c r="E56" i="6"/>
  <c r="E8" i="6" l="1"/>
  <c r="D21" i="3" l="1"/>
  <c r="E29" i="4" l="1"/>
  <c r="E34" i="4" s="1"/>
  <c r="I16" i="5" l="1"/>
  <c r="J16" i="5" s="1"/>
  <c r="J11" i="5"/>
  <c r="D32" i="3"/>
  <c r="D33" i="3" s="1"/>
  <c r="D69" i="3" l="1"/>
  <c r="D57" i="3" l="1"/>
  <c r="D70" i="3" s="1"/>
  <c r="D71" i="3" s="1"/>
  <c r="E15" i="6" l="1"/>
  <c r="E25" i="6" s="1"/>
  <c r="E57" i="6" s="1"/>
  <c r="E60" i="6" s="1"/>
</calcChain>
</file>

<file path=xl/sharedStrings.xml><?xml version="1.0" encoding="utf-8"?>
<sst xmlns="http://schemas.openxmlformats.org/spreadsheetml/2006/main" count="359" uniqueCount="313">
  <si>
    <t xml:space="preserve">                            </t>
  </si>
  <si>
    <t>Ãàðûí ¿ñýã</t>
  </si>
  <si>
    <t xml:space="preserve">                 </t>
  </si>
  <si>
    <t xml:space="preserve">  </t>
  </si>
  <si>
    <t>(Àæ àõóéí íýãæèéí íýð)</t>
  </si>
  <si>
    <t>(òºãðºãººð)</t>
  </si>
  <si>
    <t>Ìºðèéí äóãààð</t>
  </si>
  <si>
    <t>ÁÀËÀÍÑÛÍ Ç¯ÉË</t>
  </si>
  <si>
    <t>¯ëäýãäýë</t>
  </si>
  <si>
    <t>À</t>
  </si>
  <si>
    <t>Á</t>
  </si>
  <si>
    <t>1.1</t>
  </si>
  <si>
    <t>Ýðãýëòèéí õºðºíãº</t>
  </si>
  <si>
    <t>Äàíñíû àâëàãà</t>
  </si>
  <si>
    <t>Áóñàä àâëàãà</t>
  </si>
  <si>
    <t>Óðüä÷èëæ òºëñºí çàðäàë/òîîöîî</t>
  </si>
  <si>
    <t>Ýðãýëòèéí õºðºíãèéí ä¿í</t>
  </si>
  <si>
    <t>¯íäñýí õºðºíãº</t>
  </si>
  <si>
    <t>Áèåò áóñ õºðºíãº</t>
  </si>
  <si>
    <t>Ýðãýëòèéí áóñ õºðºíãèéí ä¿í</t>
  </si>
  <si>
    <t>ÍÈÉÒ ÕªÐªÍÃÈÉÍ Ä¯Í</t>
  </si>
  <si>
    <t xml:space="preserve"> ªð òºëáºð</t>
  </si>
  <si>
    <t>Áîãèíî õóãàöààò ºð òºëáºð</t>
  </si>
  <si>
    <t>Äàíñíû ºãëºã</t>
  </si>
  <si>
    <t>Öàëèíãèéí ºãëºã</t>
  </si>
  <si>
    <t>Áîãèíî õóãàöààò ºð òºëáºðèéí ä¿í</t>
  </si>
  <si>
    <t>Óðò õóãàöààò ºð òºëáºð</t>
  </si>
  <si>
    <t>Óðò õóãàöààò çýýë</t>
  </si>
  <si>
    <t>ªð òºëáºðèéí íèéò ä¿í</t>
  </si>
  <si>
    <t>Õàëààñíû õóâüöàà</t>
  </si>
  <si>
    <t>Íýìæ òºëºãäñºí êàïèòàë</t>
  </si>
  <si>
    <t>¯Ç¯¯ËÝËÒ</t>
  </si>
  <si>
    <t xml:space="preserve">Өмнөх оны дүн </t>
  </si>
  <si>
    <t>1.2</t>
  </si>
  <si>
    <t>1.3</t>
  </si>
  <si>
    <t>Áóñàä çàðäàë</t>
  </si>
  <si>
    <t>2</t>
  </si>
  <si>
    <t>2.1</t>
  </si>
  <si>
    <t>2.2</t>
  </si>
  <si>
    <t>2.3</t>
  </si>
  <si>
    <t>Íîãäîë àøãèéí îðëîãî</t>
  </si>
  <si>
    <t>3</t>
  </si>
  <si>
    <t>Òàòâàð òºëºõèéí ºìíºõ àøèã (àëäàãäàë)</t>
  </si>
  <si>
    <t>3.1</t>
  </si>
  <si>
    <t>Îðëîãûí òàòâàðûí çàðäàë</t>
  </si>
  <si>
    <t>4</t>
  </si>
  <si>
    <t>Òàòâàðûí äàðààõ  àøèã (àëäàãäàë)</t>
  </si>
  <si>
    <t>5</t>
  </si>
  <si>
    <t>6</t>
  </si>
  <si>
    <t>ªÌ×ÈÉÍ ªªÐ×ËªËÒÈÉÍ ÒÀÉËÀÍ</t>
  </si>
  <si>
    <t>Õóðèìòëàãäñàí àøèã</t>
  </si>
  <si>
    <t>Çàëðóóëñàí ¿ëäýãäýë</t>
  </si>
  <si>
    <t>Өмнөх жилийн ä¿í</t>
  </si>
  <si>
    <t>¯íäñýí ¿éë àæèëëàãààíû ìºíãºí ã¿éëãýý</t>
  </si>
  <si>
    <t xml:space="preserve">Даатгалын нөхвөрөөс хүлээн авсан мөнгө </t>
  </si>
  <si>
    <t>¯íäñýí ¿éë àæèëëàãààíû öýâýð ìºíãºí ã¿éëãýýíèé ä¿í</t>
  </si>
  <si>
    <t>3.2</t>
  </si>
  <si>
    <t>3.3</t>
  </si>
  <si>
    <t>Ñàíõ¿¿ãèéí ¿éë àæèëëàãààíû öýâýð ìºíãºí ã¿éëãýýíèé ä¿í</t>
  </si>
  <si>
    <t xml:space="preserve">ªì÷èéí õýëáýð : </t>
  </si>
  <si>
    <t>Òºðèéí……...õóâü</t>
  </si>
  <si>
    <t>Ðåãèñòðèéí äóãààð:</t>
  </si>
  <si>
    <t>Òàòâàð, ÍÄØ - èéí àâëàãà</t>
  </si>
  <si>
    <t>Áóñàä ñàíõ¿¿ãèéí õºðºíãº</t>
  </si>
  <si>
    <t xml:space="preserve">Áàðàà ìàòåðèàë          </t>
  </si>
  <si>
    <t>Áóñàä  ýðãýëòèéí õºðºíãº</t>
  </si>
  <si>
    <t>Áîðëóóëàõ çîðèëãîîð ýçýìøèæ áóé ýðãýëèéí áóñ õºðºíãº (Áîðëóóëàõ á¿ëýã õºðºíãº )</t>
  </si>
  <si>
    <t>Áèîëîãèéí õºðºíãº</t>
  </si>
  <si>
    <t>Óðò õóãàöààò õºðºíãº îðóóëàëò</t>
  </si>
  <si>
    <t>Õàéãóóë áà ¿íýëãýýíèé õºðºíãº</t>
  </si>
  <si>
    <t>Õîéøëîãäñîí òàòâàðûí õºðºíãº</t>
  </si>
  <si>
    <t>Õºðºíãº îðóóëàëòûí çîðèóëàëòòàé ¿ë õºäëºõ õºðºíãº</t>
  </si>
  <si>
    <t>2.1.1</t>
  </si>
  <si>
    <t>Òàòâàðûí ºð</t>
  </si>
  <si>
    <t>ÍÄØ- èéí ºãëºã</t>
  </si>
  <si>
    <t>Íººö /ºð òºëáºð/</t>
  </si>
  <si>
    <t>Áóñàä áîãèíî õóãàöààò ºð òºëáºð</t>
  </si>
  <si>
    <t>Õîéøëîãäñîí òàòâàðûí ºð</t>
  </si>
  <si>
    <t>Óðò õóãàöààò ºð òºëáºðèéí ä¿í</t>
  </si>
  <si>
    <t xml:space="preserve">                     - õóâüöààò</t>
  </si>
  <si>
    <t xml:space="preserve">                     - õóâèéí</t>
  </si>
  <si>
    <t>ªì÷:             -òºðèéí</t>
  </si>
  <si>
    <t>Õºðºíãèéí äàõèí ¿íýëãýýíèé íýìýãäýë</t>
  </si>
  <si>
    <t>Ãàäààä âàëþòûí õºðâ¿¿ëýëòèéí íººö</t>
  </si>
  <si>
    <t>2.3.9</t>
  </si>
  <si>
    <t>2.3.10</t>
  </si>
  <si>
    <t>2.3.11</t>
  </si>
  <si>
    <t>Ýçäèéí ºì÷èéí áóñàä õýñýã</t>
  </si>
  <si>
    <t>Ýçäèéí ºì÷èéí ä¿í</t>
  </si>
  <si>
    <t>1</t>
  </si>
  <si>
    <t>Áîðëóóëàëòûí ºðòºã</t>
  </si>
  <si>
    <t>Áîðëóóëàëòûí îðëîãî (öýâýð)</t>
  </si>
  <si>
    <t>Ò¿ðýýñèéí îðëîãî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</si>
  <si>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</si>
  <si>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</si>
  <si>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</si>
  <si>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</si>
  <si>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</si>
  <si>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</si>
  <si>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</si>
  <si>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</si>
  <si>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</si>
  <si>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</si>
  <si>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</si>
  <si>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</si>
  <si>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</si>
  <si>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</si>
  <si>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</si>
  <si>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</si>
  <si>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</si>
  <si>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</si>
  <si>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</si>
  <si>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Ýðõèéí øèìòãýëèéí îðëîãî</t>
  </si>
  <si>
    <t>Áóñàä îðëîãî</t>
  </si>
  <si>
    <t>Áîðëóóëàëò, ìàðêåòèíãèéí çàðäàë</t>
  </si>
  <si>
    <t>Ñàíõ¿¿ãèéí çàðäàë</t>
  </si>
  <si>
    <t>Ãàäààä âàëþòûí õàíøûí çºð¿¿íèé îëç (ãàðç)</t>
  </si>
  <si>
    <t>¯íäñýí õºðºíãº äàíñíààñ õàññàíû îëç (ãàðç)</t>
  </si>
  <si>
    <t>Áèåò áóñ õºðºíãº äàíñíààñ õàññàíû îëç (ãàðç)</t>
  </si>
  <si>
    <t>Áóñàä àøèã (àëäàãäàë)</t>
  </si>
  <si>
    <t>Áóñàä äýëãýðýíã¿é îðëîãî</t>
  </si>
  <si>
    <t xml:space="preserve">Ãàäààä âàëþòûí õºðâ¿¿ëýëòèéí çºð¿¿ </t>
  </si>
  <si>
    <t>Áóñàä îëç (ãàðç)</t>
  </si>
  <si>
    <t>Îðëîãûí íèéò ä¿í</t>
  </si>
  <si>
    <t>¹</t>
  </si>
  <si>
    <t>ªì÷</t>
  </si>
  <si>
    <t>ªì÷èä ãàðñàí ººð÷ëºëò</t>
  </si>
  <si>
    <t>Ìºíãºí îðëîãèéí ä¿í (+)</t>
  </si>
  <si>
    <t>Áóöààí àâñàí àëáàí òàòâàð</t>
  </si>
  <si>
    <t>Áóñàä ìºíãºí îðëîãî</t>
  </si>
  <si>
    <t>Ìºíãºí çàðëàãûí ä¿í (-)</t>
  </si>
  <si>
    <t>Àæèëëàã÷äàä òºëñºí</t>
  </si>
  <si>
    <t>Áàðàà ìàòåðèàë õóäàëäàí àâàõàä òºëñºí</t>
  </si>
  <si>
    <t>Àøèãëàëòûí çàðäàëä òºëñºí</t>
  </si>
  <si>
    <t>Õ¿¿íèé òºëáºðò òºëñºí</t>
  </si>
  <si>
    <t>Òàòâàðûí áàéãóóëëàãàä òºëñºí</t>
  </si>
  <si>
    <t>Бусад ìºíãºí çàðëàãà</t>
  </si>
  <si>
    <t>Áóñäàä îëãîñîí çýýë, ìºíãºí óðüä÷èëãààíû áóöààí òºëºëò</t>
  </si>
  <si>
    <t xml:space="preserve">¯íäñýí õºðºíãº îëæ ýçýìøèõýä òºëñºí </t>
  </si>
  <si>
    <t xml:space="preserve">Áèåò áóñ õºðºíãº îëæ ýçýìøèõýä òºëñºí </t>
  </si>
  <si>
    <t xml:space="preserve">Õºðºíãº îðóóëàëò îëæ ýçýìøèõýä òºëñºí </t>
  </si>
  <si>
    <t>Áóñäàä îëãîñîí çýýë áîëîí óðüä÷èëãàà</t>
  </si>
  <si>
    <t xml:space="preserve">Çýýë àâñàí, ºðèéí ¿íýò öààñ ãàðãàñíààñ õ¿ëýýí àâñàí </t>
  </si>
  <si>
    <t>Òºðºë á¿ðèéí õàíäèâ</t>
  </si>
  <si>
    <t xml:space="preserve">Çýýë àâñàí, ºðèéí ¿íýò öààñíû òºëáºðò òºëñºí ìºíãº </t>
  </si>
  <si>
    <t>Ñàíõ¿¿ãèéí ò¿ðýýñèéí ºãëºãò òºëñºí</t>
  </si>
  <si>
    <t xml:space="preserve">Õóâüöàà áóöààí õóäàëäàæ àâàõàä òºëñºí </t>
  </si>
  <si>
    <t>Òºëñºí íîãäîë àøèã</t>
  </si>
  <si>
    <t xml:space="preserve">Á¿õ öýâýð ìºíãºí ã¿éëãýý </t>
  </si>
  <si>
    <t>1-ð ñàðûн 01</t>
  </si>
  <si>
    <t xml:space="preserve">Нýìæ òºëºãäñºí êàïèòàë </t>
  </si>
  <si>
    <t>Õºðºíãèéí дàõèí ¿íýëãýýíèé íýìýãäýë</t>
  </si>
  <si>
    <t>Õóâèéí 100 õóâü</t>
  </si>
  <si>
    <t>Ерөнхий ба удирдлагын зардал</t>
  </si>
  <si>
    <t>САНХҮҮГИЙН БАЙДЛЫН ТАЙЛАН</t>
  </si>
  <si>
    <t>ОРЛОГЫН ДЭЛГЭРЭНГҮЙ ТАЙЛАН</t>
  </si>
  <si>
    <t>Õ¿¿ний ºãëºã</t>
  </si>
  <si>
    <t>Íîãäîë àøãèéí ºãëºã</t>
  </si>
  <si>
    <t>Óðüä÷иëæ îðñîí îðëîãî</t>
  </si>
  <si>
    <t>2.4</t>
  </si>
  <si>
    <t>2.1.1.13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</si>
  <si>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</si>
  <si>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</si>
  <si>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</si>
  <si>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</si>
  <si>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</si>
  <si>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</si>
  <si>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</si>
  <si>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</si>
  <si>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</si>
  <si>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</si>
  <si>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</si>
  <si>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</si>
  <si>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</si>
  <si>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</si>
  <si>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</si>
  <si>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</si>
  <si>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</si>
  <si>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</si>
  <si>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</si>
  <si>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</si>
  <si>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1.2.10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</si>
  <si>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</si>
  <si>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</si>
  <si>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</si>
  <si>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</si>
  <si>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</si>
  <si>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</si>
  <si>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</si>
  <si>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</si>
  <si>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</si>
  <si>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2.1.1.10</t>
  </si>
  <si>
    <t>2.1.1.11</t>
  </si>
  <si>
    <t>2.1.1.12</t>
  </si>
  <si>
    <t>2.1.2</t>
  </si>
  <si>
    <t>2.1.2.1</t>
  </si>
  <si>
    <t>2.1.2.2</t>
  </si>
  <si>
    <t>2.1.2.3</t>
  </si>
  <si>
    <t>2.1.2.4</t>
  </si>
  <si>
    <t>2.1.2.5</t>
  </si>
  <si>
    <t>2.1.2.6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</si>
  <si>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</si>
  <si>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</si>
  <si>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</si>
  <si>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</si>
  <si>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</si>
  <si>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</si>
  <si>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</si>
  <si>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</si>
  <si>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r>
      <t>Ерөнхий нÿãòëàí áîäîã÷ ____________________________</t>
    </r>
    <r>
      <rPr>
        <sz val="11"/>
        <rFont val="Arial Mon"/>
        <family val="2"/>
        <charset val="204"/>
      </rPr>
      <t>/</t>
    </r>
    <r>
      <rPr>
        <sz val="11"/>
        <rFont val="Arial Mon"/>
        <family val="2"/>
      </rPr>
      <t>............................../</t>
    </r>
  </si>
  <si>
    <t>Ерөнхий нягтлан бодогч…………………………………………./……………./</t>
  </si>
  <si>
    <t>Íèéò àøèã (àëäàãäàë)</t>
  </si>
  <si>
    <t>Õ¿¿ний îðëîãî</t>
  </si>
  <si>
    <t>Õºðºíãº îðóóóëàëò áîðëóóëñíаас ¿¿ññýí îëç (ãàðç)</t>
  </si>
  <si>
    <t>Çîãñîîñîí ¿éë àæèëëàãààíû òàòâàðûí äàðààõ àøèã (àëäàãäàë)</t>
  </si>
  <si>
    <t>Õºðºíãèéí äàõèí ¿íýëãýýíèé нэмэгдэлийн çºð¿¿</t>
  </si>
  <si>
    <t>Íýãæ õóâüöààíä ногдох ñóóðü àøèã (àëäàãäàë)</t>
  </si>
  <si>
    <t>Íÿãòëàí áîäîõ б¿ðòãýëèéí áîäëîãûí ººð÷ëºëòèéí íºëºº, àëäààíû çàëðóóëãà</t>
  </si>
  <si>
    <t>Òàéëàíò ¿åèéí öýâýð àøèã (алдагдал)</t>
  </si>
  <si>
    <t>Зарласан ногдол ашиг</t>
  </si>
  <si>
    <t>Äàõèí ¿íýëãýýíèé íýìýãäëèéí õýðýãæñýí ä¿í</t>
  </si>
  <si>
    <t>Халаасны хувьцаа</t>
  </si>
  <si>
    <t>Ãàäààä âàëþòûí õºðв¿¿ëýëòèéí íººö</t>
  </si>
  <si>
    <t>Íèéò д¿í</t>
  </si>
  <si>
    <t>Áàðàà áîðëóóëñàíû, ¿éë÷èëãýý ¿ç¿¿ëñíèé îðëîãî</t>
  </si>
  <si>
    <t>Ýðõèéí øèìòãýë, õóðààìæ, òºëáºðèéí îðëîãî</t>
  </si>
  <si>
    <t>Òàòààñ, ñàíõ¿¿æèëòèéí îðëîãî</t>
  </si>
  <si>
    <t>Íèéãìèéí äààòãàëûí áàéãóóëëàãàä òºëñºí</t>
  </si>
  <si>
    <t xml:space="preserve">Ò¿ëø øàòàõóóí, òýýâðèéí õºëñ, ñýëáýã õýðýãñýëä òºëñºí </t>
  </si>
  <si>
    <t>Даатгалын төлбөрт төлсөн</t>
  </si>
  <si>
    <t>Õºðºíãº îðóóëàëòûí àæèëëàãààíû ìºíãºí ã¿éëãýý</t>
  </si>
  <si>
    <t>Òàéëàíò үеийн ä¿í</t>
  </si>
  <si>
    <t>¯íäñýí õºðºíãº áîðëóóëñíû îðëîãî</t>
  </si>
  <si>
    <t>Áèåò áóñ õºðºíãº áîðëóóëñíû îðëîãî</t>
  </si>
  <si>
    <t>Õºðºíãº îðóóëàëò áîðëóóëñíû îðëîãî</t>
  </si>
  <si>
    <t>Áóñàä óðò õóãàöààò õºðºíãº áîðëóóëñíû îðëîãî</t>
  </si>
  <si>
    <t>Õ¿ëýýí àâñàí íîãäîë àøèã</t>
  </si>
  <si>
    <t xml:space="preserve">Áóñàä óðò õóãàöààò хөрөнгө îëæ ýçýìøèõýä òºëñºí </t>
  </si>
  <si>
    <t>Õºðºíãº îðóóëàëòûí ¿éë àæèëëàãààíû öýâýð ìºíãºí гүйлгээний ä¿í</t>
  </si>
  <si>
    <t>Ñàíõ¿¿гийн ¿éë àæèëëàãààíû мºíãºí гүйлгээ</t>
  </si>
  <si>
    <t xml:space="preserve">Õóâüöàà áîëîí өмчийн áóñàä ¿íýò öààñ ãàðãàñíààñ õ¿ëýýí àâñàí </t>
  </si>
  <si>
    <t>Ìºíãº, ò¿¿íòýé àäèëòãàõ õºðºíãèéí ýõíèé ¿ëäýãäýë</t>
  </si>
  <si>
    <t>Ìºíãº, ò¿¿íòýé àäèëòãàõ õºðºíãèéí ýöñèéí ¿ëäýãäýë</t>
  </si>
  <si>
    <t>ХӨРӨНГӨ</t>
  </si>
  <si>
    <t>Ìºíãº, ò¿¿íòýé àäèëòãàõ õºðºíãº</t>
  </si>
  <si>
    <t>Ýðãýëòèéí áóñ õºðºíãº</t>
  </si>
  <si>
    <t>ªÐ ÒªËÁªÐ ÁÀ ÝÇÄÈÉÍ ªÌ×</t>
  </si>
  <si>
    <t>Бîãèíî õóãàöààò çýýë</t>
  </si>
  <si>
    <t>Áîðëóóëàõ çîðèëãîîð ýçýìøèæ áóé ýðãýëèéí áóñ õºðºíãº (бîðëóóëàõ á¿ëýã õºðºíãº )-íä õàìààðàõ өр òºëáºð</t>
  </si>
  <si>
    <t>Áóñàä óðò õóãàöààò ºр òºëáºð</t>
  </si>
  <si>
    <t>Ýçдèéí ºì÷</t>
  </si>
  <si>
    <t>Ôàêñ : ______________________________</t>
  </si>
  <si>
    <t>Õÿíàæ  õ¿ëýýí àâñàí бàéãóóëëàãûí íýð</t>
  </si>
  <si>
    <t xml:space="preserve">    Ñàð, ºäºð</t>
  </si>
  <si>
    <t>23.1</t>
  </si>
  <si>
    <t>23.2</t>
  </si>
  <si>
    <t>23.3</t>
  </si>
  <si>
    <t>2.1.3</t>
  </si>
  <si>
    <t>2.1.4</t>
  </si>
  <si>
    <t>2.1.5</t>
  </si>
  <si>
    <t>2.1.6</t>
  </si>
  <si>
    <t>2.1.7</t>
  </si>
  <si>
    <t>2.1.8</t>
  </si>
  <si>
    <t>2.2.1</t>
  </si>
  <si>
    <t>2.2.2</t>
  </si>
  <si>
    <t>2.2.3</t>
  </si>
  <si>
    <t>2.2.4</t>
  </si>
  <si>
    <t>2.2.5</t>
  </si>
  <si>
    <t>2.2.6</t>
  </si>
  <si>
    <t>3.1.1</t>
  </si>
  <si>
    <t>3.1.2</t>
  </si>
  <si>
    <t>3.1.3</t>
  </si>
  <si>
    <t>3.1.4</t>
  </si>
  <si>
    <t>3.2.1</t>
  </si>
  <si>
    <t>3.2.2</t>
  </si>
  <si>
    <t>3.2.3</t>
  </si>
  <si>
    <t>3.2.4</t>
  </si>
  <si>
    <t>3.2.5</t>
  </si>
  <si>
    <t>Áóñàä ýðãýëòèéí бус õºðºíãº</t>
  </si>
  <si>
    <t>МӨНГӨН ГҮЙЛГЭЭНИЙ ТАЙЛАН</t>
  </si>
  <si>
    <t>Òàéëàíò ¿åèéí öýâэð àøèã (àëäàãäàë)</t>
  </si>
  <si>
    <t>Óòàñ : _________________</t>
  </si>
  <si>
    <t>Õàÿã :_________________________________________________________________________________</t>
  </si>
  <si>
    <t>Øóóäàíãèéí õàÿã :______________________________________________________________________</t>
  </si>
  <si>
    <t>Õ¿ëýýí àâñàí õ¿үíèé îðëîãî</t>
  </si>
  <si>
    <t>бусад</t>
  </si>
  <si>
    <t xml:space="preserve"> бодит байдлын тухай мэдэгдэл</t>
  </si>
  <si>
    <r>
      <t>1.</t>
    </r>
    <r>
      <rPr>
        <sz val="7"/>
        <rFont val="Arial Mon"/>
        <family val="2"/>
        <charset val="204"/>
      </rPr>
      <t xml:space="preserve">        </t>
    </r>
    <r>
      <rPr>
        <sz val="12"/>
        <rFont val="Arial Mon"/>
        <family val="2"/>
        <charset val="204"/>
      </rPr>
      <t>Á¿õ ажил ã¿éлгээ бодитоор гарсан áºãººä холбогдох анхан шатны баримтыг үндэслэн нягтлан бодох бүртгэл, санхүүгийн тайланд үнэн зөв тусгасан;</t>
    </r>
  </si>
  <si>
    <r>
      <t>2.</t>
    </r>
    <r>
      <rPr>
        <sz val="7"/>
        <rFont val="Arial Mon"/>
        <family val="2"/>
        <charset val="204"/>
      </rPr>
      <t xml:space="preserve">        </t>
    </r>
    <r>
      <rPr>
        <sz val="12"/>
        <rFont val="Arial Mon"/>
        <family val="2"/>
        <charset val="204"/>
      </rPr>
      <t>Санхүүгийн тайланд тусгагдсан бүх тооцоолол үнэн зөв хийгдсэн;</t>
    </r>
  </si>
  <si>
    <r>
      <t>3.</t>
    </r>
    <r>
      <rPr>
        <sz val="7"/>
        <rFont val="Arial Mon"/>
        <family val="2"/>
        <charset val="204"/>
      </rPr>
      <t xml:space="preserve">        </t>
    </r>
    <r>
      <rPr>
        <sz val="12"/>
        <rFont val="Arial Mon"/>
        <family val="2"/>
        <charset val="204"/>
      </rPr>
      <t>Аж ахуйн нэгжийн үйл ажиллагааны эдийн засаг, санхүүгийн бүхий л үйл явцыг иж бүрэн хамарсан;</t>
    </r>
  </si>
  <si>
    <r>
      <t>4.</t>
    </r>
    <r>
      <rPr>
        <sz val="7"/>
        <rFont val="Arial Mon"/>
        <family val="2"/>
        <charset val="204"/>
      </rPr>
      <t xml:space="preserve">        </t>
    </r>
    <r>
      <rPr>
        <sz val="12"/>
        <rFont val="Arial Mon"/>
        <family val="2"/>
        <charset val="204"/>
      </rPr>
      <t>Тайлант үеийн үр дүнд өмнөх оны ажил гүйлгээнээс шилжин тусгагдаагүй, мөн тайлант оны ажил гүйлгээнээс орхигдсон зүйл байхгүй;</t>
    </r>
  </si>
  <si>
    <r>
      <t>5.</t>
    </r>
    <r>
      <rPr>
        <sz val="7"/>
        <rFont val="Arial Mon"/>
        <family val="2"/>
        <charset val="204"/>
      </rPr>
      <t xml:space="preserve">        </t>
    </r>
    <r>
      <rPr>
        <sz val="12"/>
        <rFont val="Arial Mon"/>
        <family val="2"/>
        <charset val="204"/>
      </rPr>
      <t>Бүх хөрөнгө, авлага, өр төлбөр, орлого, зардлыг холбогдох Санхүүгийн тайлагналын олон улсын стандартын дагуу үнэн зөв тусгасан;</t>
    </r>
  </si>
  <si>
    <r>
      <t>6.</t>
    </r>
    <r>
      <rPr>
        <sz val="7"/>
        <rFont val="Arial Mon"/>
        <family val="2"/>
        <charset val="204"/>
      </rPr>
      <t xml:space="preserve">        </t>
    </r>
    <r>
      <rPr>
        <sz val="12"/>
        <rFont val="Arial Mon"/>
        <family val="2"/>
        <charset val="204"/>
      </rPr>
      <t>Энэ тайланд тусгагдсан бүхий л зүйл манай байгууллагын албан ёсны өмчлөлд байдаг бөгөөд орхигдсон зүйл үгүй болно.</t>
    </r>
  </si>
  <si>
    <r>
      <t xml:space="preserve">Ерөнхий нягтлан бодогч                         </t>
    </r>
    <r>
      <rPr>
        <u/>
        <sz val="12"/>
        <rFont val="Arial Mon"/>
        <family val="2"/>
        <charset val="204"/>
      </rPr>
      <t xml:space="preserve">                                       /                         /</t>
    </r>
  </si>
  <si>
    <r>
      <t xml:space="preserve">                         Ерөнхий нягтлан бодогч</t>
    </r>
    <r>
      <rPr>
        <u/>
        <sz val="11"/>
        <rFont val="Arial Mon"/>
        <family val="2"/>
      </rPr>
      <t xml:space="preserve">                                                               /</t>
    </r>
    <r>
      <rPr>
        <sz val="11"/>
        <rFont val="Arial Mon"/>
        <family val="2"/>
      </rPr>
      <t>......................../</t>
    </r>
  </si>
  <si>
    <t xml:space="preserve">    Ñàíãèéí ñàéäûí 2017 îíû </t>
  </si>
  <si>
    <t>361-ð òóøààëûí 2-ð õàâñðàëò</t>
  </si>
  <si>
    <t>"Монгол шилтгээн" ХК</t>
  </si>
  <si>
    <r>
      <t>Çàõèðàë</t>
    </r>
    <r>
      <rPr>
        <sz val="11"/>
        <rFont val="Arial Mon"/>
        <family val="2"/>
        <charset val="204"/>
      </rPr>
      <t xml:space="preserve"> __________________________________/                                         </t>
    </r>
    <r>
      <rPr>
        <sz val="11"/>
        <rFont val="Arial Mon"/>
        <family val="2"/>
      </rPr>
      <t>/</t>
    </r>
  </si>
  <si>
    <t xml:space="preserve">БЗД–èéí ñàíõ¿¿ төрийн сангийн õýëòýñ </t>
  </si>
  <si>
    <t>БЗД–èéí òàòâàðûí   õýëòýñ</t>
  </si>
  <si>
    <t>"МОНГОЛ ШИЛТГЭЭН" ХК -ИЙН</t>
  </si>
  <si>
    <r>
      <t xml:space="preserve"> Çàõèðàë                                                     </t>
    </r>
    <r>
      <rPr>
        <u/>
        <sz val="12"/>
        <rFont val="Arial Mon"/>
        <family val="2"/>
        <charset val="204"/>
      </rPr>
      <t xml:space="preserve">                                   /                               /</t>
    </r>
  </si>
  <si>
    <t xml:space="preserve">МОНГОЛ ШИЛТГЭЭН ХК-íèé </t>
  </si>
  <si>
    <t>Дуусаагүй барилга</t>
  </si>
  <si>
    <t>12-ð ñàðûí 31</t>
  </si>
  <si>
    <t>2025 îíû 01-ð  ñàðûí 01 -íèé ¿ëäýãäýë</t>
  </si>
  <si>
    <t>2025 îíû 12-ð  ñàðûí 31-íèé ¿ëäýãäýë</t>
  </si>
  <si>
    <t>2025 ÎÍÛ ЖИЛИЙН ЭЦСИЙН ÑÀÍÕ¯¯ÃÈÉÍ ÒÀÉËÀÍ</t>
  </si>
  <si>
    <t>2025 оны жилийн эцсийн ñанх¿¿гийн тайлангийн</t>
  </si>
  <si>
    <r>
      <t>2026 оны 01 сарын 27 ө</t>
    </r>
    <r>
      <rPr>
        <sz val="12.5"/>
        <rFont val="Arial Mon"/>
        <family val="2"/>
        <charset val="204"/>
      </rPr>
      <t>äºð</t>
    </r>
  </si>
  <si>
    <t>Захирал                       , ерөнхий нягтлан бодогч  .................... бид манай аж ахуйн нэгжийн 2025 оны 12 сарын 31-ны өдрөөр тасалбар болгон гаргасан санх¿¿гийн тайланд тайлант хугацааны ¿йл ажиллагаанû ¿р ä¿í, санõ¿¿ãийн байдлыг “Нягтлан бодох á¿ðтгэлийн тухай” хуулийн 17.1 дэх заалтын дагуó ¿нэн çºâ, á¿рэн тусгасан болохыг баталж байна. ¯¿íä:</t>
  </si>
  <si>
    <t>2025 îíû 12 ñàðûí 31 ºäºð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</si>
</sst>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8" formatCode="&quot;$&quot;#,##0.00_);[Red]\(&quot;$&quot;#,##0.00\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_(* #,##0.0_);_(* \(#,##0.0\);_(* &quot;-&quot;??_);_(@_)"/>
    <numFmt numFmtId="168" formatCode="_-* #,##0.00_-;\-* #,##0.00_-;_-* &quot;-&quot;_-;_-@_-"/>
    <numFmt numFmtId="169" formatCode="_-* #,##0.00\ _₮_-;\-* #,##0.00\ _₮_-;_-* &quot;-&quot;??\ _₮_-;_-@_-"/>
  </numFmts>
  <fonts count="43">
    <font>
      <sz val="11"/>
      <color theme="1"/>
      <name val="Mongolian Baiti"/>
      <family val="2"/>
      <scheme val="minor"/>
    </font>
    <font>
      <sz val="11"/>
      <color theme="1"/>
      <name val="Mongolian Baiti"/>
      <family val="2"/>
      <charset val="1"/>
      <scheme val="minor"/>
    </font>
    <font>
      <sz val="11"/>
      <color theme="1"/>
      <name val="Mongolian Baiti"/>
      <family val="2"/>
      <scheme val="minor"/>
    </font>
    <font>
      <sz val="9"/>
      <name val="Arial Mon"/>
      <family val="2"/>
    </font>
    <font>
      <sz val="12"/>
      <name val="Arial Mon"/>
      <family val="2"/>
    </font>
    <font>
      <sz val="10"/>
      <name val="Arial"/>
      <family val="2"/>
      <charset val="204"/>
    </font>
    <font>
      <b/>
      <sz val="18"/>
      <name val="Arial Mon"/>
      <family val="2"/>
    </font>
    <font>
      <sz val="10"/>
      <name val="Arial"/>
      <family val="2"/>
    </font>
    <font>
      <sz val="10"/>
      <name val="Arial Mon"/>
      <family val="2"/>
    </font>
    <font>
      <b/>
      <sz val="12"/>
      <name val="Arial Mon"/>
      <family val="2"/>
    </font>
    <font>
      <b/>
      <sz val="20"/>
      <name val="Arial Mon"/>
      <family val="2"/>
    </font>
    <font>
      <b/>
      <sz val="11"/>
      <name val="Arial Mon"/>
      <family val="2"/>
    </font>
    <font>
      <sz val="11"/>
      <name val="Arial Mon"/>
      <family val="2"/>
    </font>
    <font>
      <sz val="11"/>
      <name val="Arial"/>
      <family val="2"/>
      <charset val="204"/>
    </font>
    <font>
      <u/>
      <sz val="11"/>
      <name val="Arial Mon"/>
      <family val="2"/>
    </font>
    <font>
      <b/>
      <u/>
      <sz val="11"/>
      <name val="Arial Mon"/>
      <family val="2"/>
    </font>
    <font>
      <b/>
      <sz val="11"/>
      <name val="Arial Mon"/>
      <family val="2"/>
      <charset val="204"/>
    </font>
    <font>
      <b/>
      <u/>
      <sz val="11"/>
      <name val="Arial Mon"/>
      <family val="2"/>
      <charset val="204"/>
    </font>
    <font>
      <b/>
      <sz val="11"/>
      <name val="Arial"/>
      <family val="2"/>
    </font>
    <font>
      <sz val="11"/>
      <name val="Arial Mon"/>
      <family val="2"/>
      <charset val="204"/>
    </font>
    <font>
      <sz val="11"/>
      <color theme="1"/>
      <name val="Arial Mon"/>
      <family val="2"/>
    </font>
    <font>
      <b/>
      <sz val="10"/>
      <name val="Arial Mon"/>
      <family val="2"/>
    </font>
    <font>
      <sz val="10"/>
      <color theme="1"/>
      <name val="Arial Mon"/>
      <family val="2"/>
    </font>
    <font>
      <b/>
      <sz val="11"/>
      <name val="Arial"/>
      <family val="2"/>
      <charset val="204"/>
    </font>
    <font>
      <sz val="10"/>
      <color theme="1"/>
      <name val="Mongolian Baiti"/>
      <family val="2"/>
      <scheme val="minor"/>
    </font>
    <font>
      <b/>
      <sz val="10"/>
      <name val="Arial"/>
      <family val="2"/>
      <charset val="204"/>
    </font>
    <font>
      <b/>
      <sz val="14"/>
      <color theme="1"/>
      <name val="Arial Mon"/>
      <family val="2"/>
      <charset val="204"/>
    </font>
    <font>
      <b/>
      <sz val="16"/>
      <color theme="1"/>
      <name val="Arial Mon"/>
      <family val="2"/>
      <charset val="204"/>
    </font>
    <font>
      <b/>
      <sz val="8"/>
      <name val="Arial Mon"/>
      <family val="2"/>
    </font>
    <font>
      <sz val="9"/>
      <color theme="1"/>
      <name val="Times New Roman"/>
      <family val="1"/>
    </font>
    <font>
      <b/>
      <sz val="13"/>
      <name val="Arial Mon"/>
      <family val="2"/>
      <charset val="204"/>
    </font>
    <font>
      <sz val="11"/>
      <color theme="1"/>
      <name val="Arial Mon"/>
      <family val="2"/>
      <charset val="204"/>
    </font>
    <font>
      <sz val="12"/>
      <name val="Arial Mon"/>
      <family val="2"/>
      <charset val="204"/>
    </font>
    <font>
      <sz val="12.5"/>
      <name val="Arial Mon"/>
      <family val="2"/>
      <charset val="204"/>
    </font>
    <font>
      <sz val="7"/>
      <name val="Arial Mon"/>
      <family val="2"/>
      <charset val="204"/>
    </font>
    <font>
      <u/>
      <sz val="12"/>
      <name val="Arial Mon"/>
      <family val="2"/>
      <charset val="204"/>
    </font>
    <font>
      <sz val="10"/>
      <name val="Arial Mon"/>
      <family val="2"/>
      <charset val="204"/>
    </font>
    <font>
      <sz val="7"/>
      <color rgb="FF0000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Tahoma"/>
      <family val="2"/>
      <charset val="1"/>
    </font>
    <font>
      <sz val="10"/>
      <name val="Arial Mon"/>
      <family val="2"/>
      <charset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BDB1B7"/>
      </right>
      <top/>
      <bottom style="thin">
        <color rgb="FFBDB1B7"/>
      </bottom>
      <diagonal/>
    </border>
    <border>
      <left style="thin">
        <color rgb="FFBDB1B7"/>
      </left>
      <right/>
      <top style="thin">
        <color rgb="FFBDB1B7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BDB1B7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7" fillId="0" borderId="0"/>
    <xf numFmtId="164" fontId="2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269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3" fontId="13" fillId="0" borderId="0" xfId="1" applyFont="1"/>
    <xf numFmtId="0" fontId="13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15" fillId="0" borderId="0" xfId="0" applyFont="1" applyAlignment="1">
      <alignment vertical="center"/>
    </xf>
    <xf numFmtId="166" fontId="12" fillId="0" borderId="0" xfId="1" applyNumberFormat="1" applyFont="1"/>
    <xf numFmtId="166" fontId="12" fillId="0" borderId="0" xfId="1" applyNumberFormat="1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vertical="center"/>
    </xf>
    <xf numFmtId="166" fontId="12" fillId="0" borderId="1" xfId="1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166" fontId="13" fillId="0" borderId="0" xfId="0" applyNumberFormat="1" applyFont="1"/>
    <xf numFmtId="0" fontId="11" fillId="0" borderId="1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166" fontId="12" fillId="0" borderId="0" xfId="1" applyNumberFormat="1" applyFont="1" applyAlignment="1">
      <alignment vertical="center"/>
    </xf>
    <xf numFmtId="166" fontId="13" fillId="0" borderId="0" xfId="1" applyNumberFormat="1" applyFont="1"/>
    <xf numFmtId="49" fontId="12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166" fontId="11" fillId="0" borderId="1" xfId="1" applyNumberFormat="1" applyFont="1" applyBorder="1" applyAlignment="1">
      <alignment horizontal="center" vertical="center"/>
    </xf>
    <xf numFmtId="166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/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1" fillId="0" borderId="1" xfId="0" applyFont="1" applyBorder="1" applyAlignment="1">
      <alignment horizontal="left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43" fontId="13" fillId="0" borderId="0" xfId="1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3" fillId="0" borderId="0" xfId="0" applyFont="1"/>
    <xf numFmtId="166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 wrapText="1"/>
    </xf>
    <xf numFmtId="166" fontId="11" fillId="0" borderId="0" xfId="1" applyNumberFormat="1" applyFont="1" applyBorder="1" applyAlignment="1">
      <alignment vertical="center"/>
    </xf>
    <xf numFmtId="166" fontId="8" fillId="0" borderId="0" xfId="1" applyNumberFormat="1" applyFont="1"/>
    <xf numFmtId="166" fontId="8" fillId="0" borderId="0" xfId="1" applyNumberFormat="1" applyFont="1" applyAlignment="1"/>
    <xf numFmtId="0" fontId="5" fillId="0" borderId="0" xfId="0" applyFont="1" applyAlignment="1">
      <alignment vertical="top"/>
    </xf>
    <xf numFmtId="0" fontId="8" fillId="0" borderId="9" xfId="0" applyFont="1" applyBorder="1"/>
    <xf numFmtId="166" fontId="8" fillId="0" borderId="9" xfId="1" applyNumberFormat="1" applyFont="1" applyBorder="1" applyAlignment="1"/>
    <xf numFmtId="8" fontId="5" fillId="0" borderId="0" xfId="0" applyNumberFormat="1" applyFont="1"/>
    <xf numFmtId="166" fontId="5" fillId="0" borderId="0" xfId="1" applyNumberFormat="1" applyFont="1"/>
    <xf numFmtId="0" fontId="5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166" fontId="8" fillId="0" borderId="0" xfId="1" applyNumberFormat="1" applyFont="1" applyAlignment="1">
      <alignment horizontal="center"/>
    </xf>
    <xf numFmtId="49" fontId="8" fillId="0" borderId="10" xfId="0" applyNumberFormat="1" applyFont="1" applyBorder="1"/>
    <xf numFmtId="166" fontId="8" fillId="0" borderId="10" xfId="1" applyNumberFormat="1" applyFont="1" applyBorder="1" applyAlignment="1">
      <alignment horizontal="center"/>
    </xf>
    <xf numFmtId="166" fontId="8" fillId="0" borderId="1" xfId="1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/>
    </xf>
    <xf numFmtId="166" fontId="21" fillId="0" borderId="4" xfId="1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43" fontId="5" fillId="0" borderId="0" xfId="0" applyNumberFormat="1" applyFont="1"/>
    <xf numFmtId="166" fontId="5" fillId="0" borderId="0" xfId="0" applyNumberFormat="1" applyFo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6" fontId="5" fillId="0" borderId="0" xfId="0" applyNumberFormat="1" applyFont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25" fillId="0" borderId="0" xfId="0" applyFont="1"/>
    <xf numFmtId="166" fontId="25" fillId="0" borderId="0" xfId="0" applyNumberFormat="1" applyFont="1"/>
    <xf numFmtId="0" fontId="21" fillId="0" borderId="3" xfId="0" applyFont="1" applyBorder="1" applyAlignment="1">
      <alignment horizontal="left"/>
    </xf>
    <xf numFmtId="166" fontId="5" fillId="0" borderId="0" xfId="1" applyNumberFormat="1" applyFont="1" applyAlignment="1">
      <alignment horizontal="center"/>
    </xf>
    <xf numFmtId="49" fontId="12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7" fontId="5" fillId="0" borderId="1" xfId="1" applyNumberFormat="1" applyFont="1" applyBorder="1"/>
    <xf numFmtId="0" fontId="21" fillId="0" borderId="2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21" fillId="0" borderId="2" xfId="0" applyFont="1" applyBorder="1" applyAlignment="1">
      <alignment horizontal="left"/>
    </xf>
    <xf numFmtId="166" fontId="11" fillId="0" borderId="1" xfId="1" applyNumberFormat="1" applyFont="1" applyBorder="1" applyAlignment="1">
      <alignment vertical="center"/>
    </xf>
    <xf numFmtId="49" fontId="12" fillId="0" borderId="1" xfId="0" applyNumberFormat="1" applyFont="1" applyBorder="1" applyAlignment="1">
      <alignment horizontal="center"/>
    </xf>
    <xf numFmtId="0" fontId="17" fillId="0" borderId="0" xfId="0" applyFont="1" applyAlignment="1">
      <alignment vertical="center"/>
    </xf>
    <xf numFmtId="0" fontId="12" fillId="0" borderId="10" xfId="0" applyFont="1" applyBorder="1" applyAlignment="1">
      <alignment vertical="center"/>
    </xf>
    <xf numFmtId="0" fontId="17" fillId="0" borderId="0" xfId="0" applyFont="1" applyAlignment="1">
      <alignment horizontal="left"/>
    </xf>
    <xf numFmtId="166" fontId="21" fillId="0" borderId="1" xfId="1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vertical="center"/>
    </xf>
    <xf numFmtId="0" fontId="5" fillId="0" borderId="12" xfId="0" applyFont="1" applyBorder="1"/>
    <xf numFmtId="0" fontId="5" fillId="0" borderId="2" xfId="0" applyFont="1" applyBorder="1"/>
    <xf numFmtId="0" fontId="21" fillId="0" borderId="15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wrapText="1"/>
    </xf>
    <xf numFmtId="43" fontId="12" fillId="0" borderId="0" xfId="0" applyNumberFormat="1" applyFont="1" applyAlignment="1">
      <alignment vertical="center"/>
    </xf>
    <xf numFmtId="43" fontId="25" fillId="0" borderId="0" xfId="1" applyFont="1"/>
    <xf numFmtId="166" fontId="12" fillId="0" borderId="0" xfId="1" applyNumberFormat="1" applyFont="1" applyAlignment="1">
      <alignment horizontal="center" vertical="center"/>
    </xf>
    <xf numFmtId="166" fontId="12" fillId="0" borderId="10" xfId="1" applyNumberFormat="1" applyFont="1" applyBorder="1" applyAlignment="1">
      <alignment vertical="center"/>
    </xf>
    <xf numFmtId="166" fontId="12" fillId="0" borderId="0" xfId="1" applyNumberFormat="1" applyFont="1" applyBorder="1" applyAlignment="1">
      <alignment horizontal="center" vertical="center"/>
    </xf>
    <xf numFmtId="4" fontId="13" fillId="0" borderId="0" xfId="0" applyNumberFormat="1" applyFont="1"/>
    <xf numFmtId="166" fontId="23" fillId="0" borderId="0" xfId="0" applyNumberFormat="1" applyFont="1"/>
    <xf numFmtId="43" fontId="13" fillId="0" borderId="0" xfId="0" applyNumberFormat="1" applyFont="1"/>
    <xf numFmtId="0" fontId="8" fillId="0" borderId="0" xfId="0" applyFont="1" applyAlignment="1">
      <alignment horizontal="right" vertical="center"/>
    </xf>
    <xf numFmtId="43" fontId="11" fillId="0" borderId="0" xfId="0" applyNumberFormat="1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/>
    <xf numFmtId="0" fontId="32" fillId="0" borderId="0" xfId="0" applyFont="1" applyAlignment="1">
      <alignment horizontal="center"/>
    </xf>
    <xf numFmtId="0" fontId="32" fillId="0" borderId="0" xfId="0" applyFont="1"/>
    <xf numFmtId="0" fontId="32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justify"/>
    </xf>
    <xf numFmtId="0" fontId="36" fillId="0" borderId="0" xfId="0" applyFont="1"/>
    <xf numFmtId="166" fontId="11" fillId="0" borderId="1" xfId="1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8" fontId="12" fillId="0" borderId="1" xfId="3" applyNumberFormat="1" applyFont="1" applyBorder="1" applyAlignment="1">
      <alignment vertical="center"/>
    </xf>
    <xf numFmtId="168" fontId="12" fillId="0" borderId="1" xfId="3" applyNumberFormat="1" applyFont="1" applyBorder="1" applyAlignment="1">
      <alignment horizontal="center" vertical="center"/>
    </xf>
    <xf numFmtId="168" fontId="13" fillId="0" borderId="1" xfId="3" applyNumberFormat="1" applyFont="1" applyBorder="1" applyAlignment="1">
      <alignment vertical="center" wrapText="1"/>
    </xf>
    <xf numFmtId="168" fontId="11" fillId="0" borderId="1" xfId="3" applyNumberFormat="1" applyFont="1" applyBorder="1" applyAlignment="1">
      <alignment vertical="center"/>
    </xf>
    <xf numFmtId="168" fontId="12" fillId="0" borderId="1" xfId="3" applyNumberFormat="1" applyFont="1" applyBorder="1" applyAlignment="1">
      <alignment vertical="center" wrapText="1"/>
    </xf>
    <xf numFmtId="0" fontId="12" fillId="0" borderId="0" xfId="0" applyFont="1" applyAlignment="1">
      <alignment wrapText="1"/>
    </xf>
    <xf numFmtId="168" fontId="23" fillId="0" borderId="1" xfId="3" applyNumberFormat="1" applyFont="1" applyBorder="1" applyAlignment="1">
      <alignment vertical="center" wrapText="1"/>
    </xf>
    <xf numFmtId="166" fontId="8" fillId="0" borderId="9" xfId="0" applyNumberFormat="1" applyFont="1" applyBorder="1"/>
    <xf numFmtId="166" fontId="12" fillId="0" borderId="0" xfId="1" applyNumberFormat="1" applyFont="1" applyBorder="1" applyAlignment="1"/>
    <xf numFmtId="166" fontId="12" fillId="0" borderId="0" xfId="1" applyNumberFormat="1" applyFont="1" applyAlignment="1"/>
    <xf numFmtId="0" fontId="13" fillId="0" borderId="0" xfId="0" applyFont="1" applyAlignment="1">
      <alignment horizontal="center"/>
    </xf>
    <xf numFmtId="165" fontId="12" fillId="0" borderId="0" xfId="0" applyNumberFormat="1" applyFont="1"/>
    <xf numFmtId="164" fontId="12" fillId="0" borderId="1" xfId="3" applyFont="1" applyBorder="1" applyAlignment="1">
      <alignment vertical="center"/>
    </xf>
    <xf numFmtId="164" fontId="11" fillId="0" borderId="1" xfId="3" applyFont="1" applyBorder="1" applyAlignment="1">
      <alignment vertical="center"/>
    </xf>
    <xf numFmtId="43" fontId="12" fillId="2" borderId="1" xfId="1" applyFont="1" applyFill="1" applyBorder="1" applyAlignment="1">
      <alignment horizontal="center" vertical="top"/>
    </xf>
    <xf numFmtId="43" fontId="11" fillId="2" borderId="1" xfId="1" applyFont="1" applyFill="1" applyBorder="1" applyAlignment="1">
      <alignment horizontal="center" vertical="center"/>
    </xf>
    <xf numFmtId="43" fontId="11" fillId="2" borderId="0" xfId="1" applyFont="1" applyFill="1" applyBorder="1" applyAlignment="1">
      <alignment vertical="center"/>
    </xf>
    <xf numFmtId="43" fontId="11" fillId="2" borderId="1" xfId="1" applyFont="1" applyFill="1" applyBorder="1" applyAlignment="1">
      <alignment horizontal="center" vertical="top"/>
    </xf>
    <xf numFmtId="43" fontId="19" fillId="0" borderId="1" xfId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3" fontId="8" fillId="0" borderId="0" xfId="1" applyFont="1" applyAlignment="1">
      <alignment horizontal="center"/>
    </xf>
    <xf numFmtId="43" fontId="40" fillId="0" borderId="1" xfId="1" applyFont="1" applyBorder="1" applyAlignment="1">
      <alignment horizontal="right" vertical="center" wrapText="1" readingOrder="1"/>
    </xf>
    <xf numFmtId="43" fontId="21" fillId="0" borderId="8" xfId="1" applyFont="1" applyBorder="1" applyAlignment="1"/>
    <xf numFmtId="43" fontId="41" fillId="0" borderId="1" xfId="1" applyFont="1" applyBorder="1" applyAlignment="1">
      <alignment vertical="center"/>
    </xf>
    <xf numFmtId="43" fontId="12" fillId="0" borderId="1" xfId="1" applyFont="1" applyBorder="1" applyAlignment="1">
      <alignment vertical="center"/>
    </xf>
    <xf numFmtId="43" fontId="12" fillId="0" borderId="6" xfId="1" applyFont="1" applyBorder="1" applyAlignment="1">
      <alignment vertical="center"/>
    </xf>
    <xf numFmtId="43" fontId="11" fillId="0" borderId="8" xfId="1" applyFont="1" applyBorder="1" applyAlignment="1">
      <alignment vertical="center"/>
    </xf>
    <xf numFmtId="43" fontId="12" fillId="0" borderId="7" xfId="1" applyFont="1" applyBorder="1" applyAlignment="1">
      <alignment vertical="center"/>
    </xf>
    <xf numFmtId="43" fontId="11" fillId="0" borderId="1" xfId="1" applyFont="1" applyBorder="1" applyAlignment="1">
      <alignment vertical="center"/>
    </xf>
    <xf numFmtId="43" fontId="39" fillId="0" borderId="1" xfId="1" applyFont="1" applyBorder="1" applyAlignment="1">
      <alignment horizontal="right" vertical="center" wrapText="1" readingOrder="1"/>
    </xf>
    <xf numFmtId="43" fontId="39" fillId="0" borderId="19" xfId="1" applyFont="1" applyBorder="1" applyAlignment="1">
      <alignment horizontal="right" vertical="center" wrapText="1" readingOrder="1"/>
    </xf>
    <xf numFmtId="43" fontId="13" fillId="0" borderId="1" xfId="1" applyFont="1" applyBorder="1" applyAlignment="1">
      <alignment vertical="center"/>
    </xf>
    <xf numFmtId="43" fontId="16" fillId="0" borderId="6" xfId="1" applyFont="1" applyBorder="1" applyAlignment="1">
      <alignment vertical="center"/>
    </xf>
    <xf numFmtId="43" fontId="11" fillId="0" borderId="6" xfId="1" applyFont="1" applyBorder="1" applyAlignment="1">
      <alignment vertical="center"/>
    </xf>
    <xf numFmtId="43" fontId="16" fillId="0" borderId="14" xfId="1" applyFont="1" applyBorder="1" applyAlignment="1">
      <alignment vertical="center"/>
    </xf>
    <xf numFmtId="43" fontId="38" fillId="0" borderId="1" xfId="1" applyFont="1" applyBorder="1" applyAlignment="1">
      <alignment horizontal="right" vertical="center" wrapText="1" readingOrder="1"/>
    </xf>
    <xf numFmtId="43" fontId="38" fillId="0" borderId="17" xfId="1" applyFont="1" applyBorder="1" applyAlignment="1">
      <alignment horizontal="right" vertical="center" wrapText="1" readingOrder="1"/>
    </xf>
    <xf numFmtId="43" fontId="12" fillId="2" borderId="6" xfId="1" applyFont="1" applyFill="1" applyBorder="1" applyAlignment="1">
      <alignment vertical="center"/>
    </xf>
    <xf numFmtId="43" fontId="12" fillId="0" borderId="1" xfId="1" applyFont="1" applyBorder="1" applyAlignment="1">
      <alignment horizontal="center" vertical="center"/>
    </xf>
    <xf numFmtId="43" fontId="12" fillId="0" borderId="4" xfId="1" applyFont="1" applyBorder="1" applyAlignment="1">
      <alignment vertical="center" wrapText="1"/>
    </xf>
    <xf numFmtId="43" fontId="11" fillId="0" borderId="7" xfId="1" applyFont="1" applyBorder="1" applyAlignment="1">
      <alignment horizontal="center" vertical="center"/>
    </xf>
    <xf numFmtId="43" fontId="16" fillId="0" borderId="1" xfId="1" applyFont="1" applyBorder="1" applyAlignment="1">
      <alignment horizontal="center" vertical="center"/>
    </xf>
    <xf numFmtId="43" fontId="11" fillId="0" borderId="1" xfId="1" applyFont="1" applyBorder="1" applyAlignment="1">
      <alignment horizontal="center" vertical="center"/>
    </xf>
    <xf numFmtId="43" fontId="12" fillId="0" borderId="4" xfId="1" applyFont="1" applyBorder="1" applyAlignment="1">
      <alignment horizontal="center" vertical="center" wrapText="1"/>
    </xf>
    <xf numFmtId="43" fontId="12" fillId="2" borderId="1" xfId="1" applyFont="1" applyFill="1" applyBorder="1" applyAlignment="1">
      <alignment horizontal="center" vertical="center"/>
    </xf>
    <xf numFmtId="43" fontId="12" fillId="2" borderId="1" xfId="1" applyFont="1" applyFill="1" applyBorder="1" applyAlignment="1">
      <alignment vertical="center"/>
    </xf>
    <xf numFmtId="43" fontId="11" fillId="0" borderId="4" xfId="1" applyFont="1" applyBorder="1" applyAlignment="1">
      <alignment vertical="center" wrapText="1"/>
    </xf>
    <xf numFmtId="43" fontId="11" fillId="2" borderId="1" xfId="1" applyFont="1" applyFill="1" applyBorder="1" applyAlignment="1">
      <alignment vertical="center"/>
    </xf>
    <xf numFmtId="43" fontId="8" fillId="0" borderId="1" xfId="1" applyFont="1" applyBorder="1" applyAlignment="1">
      <alignment horizontal="center" vertical="center"/>
    </xf>
    <xf numFmtId="43" fontId="8" fillId="0" borderId="4" xfId="1" applyFont="1" applyBorder="1" applyAlignment="1">
      <alignment horizontal="center" vertical="center"/>
    </xf>
    <xf numFmtId="43" fontId="8" fillId="0" borderId="13" xfId="1" applyFont="1" applyBorder="1" applyAlignment="1">
      <alignment horizontal="center" vertical="center"/>
    </xf>
    <xf numFmtId="43" fontId="8" fillId="0" borderId="5" xfId="1" applyFont="1" applyBorder="1" applyAlignment="1">
      <alignment horizontal="center" vertical="center"/>
    </xf>
    <xf numFmtId="43" fontId="8" fillId="0" borderId="6" xfId="1" applyFont="1" applyBorder="1" applyAlignment="1">
      <alignment horizontal="center" vertical="center"/>
    </xf>
    <xf numFmtId="43" fontId="8" fillId="0" borderId="11" xfId="1" applyFont="1" applyBorder="1" applyAlignment="1">
      <alignment horizontal="center" vertical="center"/>
    </xf>
    <xf numFmtId="43" fontId="8" fillId="2" borderId="7" xfId="1" applyFont="1" applyFill="1" applyBorder="1" applyAlignment="1">
      <alignment horizontal="center" vertical="center"/>
    </xf>
    <xf numFmtId="43" fontId="8" fillId="2" borderId="1" xfId="1" applyFont="1" applyFill="1" applyBorder="1" applyAlignment="1">
      <alignment horizontal="center" vertical="center"/>
    </xf>
    <xf numFmtId="43" fontId="8" fillId="0" borderId="4" xfId="1" applyFont="1" applyBorder="1" applyAlignment="1">
      <alignment horizontal="center" vertical="center" wrapText="1"/>
    </xf>
    <xf numFmtId="43" fontId="5" fillId="0" borderId="1" xfId="1" applyFont="1" applyBorder="1"/>
    <xf numFmtId="43" fontId="8" fillId="2" borderId="6" xfId="1" applyFont="1" applyFill="1" applyBorder="1" applyAlignment="1">
      <alignment horizontal="center" vertical="center"/>
    </xf>
    <xf numFmtId="43" fontId="21" fillId="0" borderId="8" xfId="1" applyFont="1" applyBorder="1" applyAlignment="1">
      <alignment horizontal="center" vertical="center"/>
    </xf>
    <xf numFmtId="43" fontId="8" fillId="0" borderId="7" xfId="1" applyFont="1" applyBorder="1" applyAlignment="1">
      <alignment horizontal="center" vertical="center"/>
    </xf>
    <xf numFmtId="43" fontId="24" fillId="0" borderId="4" xfId="1" applyFont="1" applyBorder="1"/>
    <xf numFmtId="43" fontId="37" fillId="0" borderId="1" xfId="1" applyFont="1" applyBorder="1" applyAlignment="1">
      <alignment horizontal="right" vertical="center" readingOrder="1"/>
    </xf>
    <xf numFmtId="43" fontId="37" fillId="0" borderId="18" xfId="1" applyFont="1" applyBorder="1" applyAlignment="1">
      <alignment horizontal="right" vertical="center" readingOrder="1"/>
    </xf>
    <xf numFmtId="43" fontId="21" fillId="0" borderId="1" xfId="1" applyFont="1" applyBorder="1" applyAlignment="1">
      <alignment horizontal="center"/>
    </xf>
    <xf numFmtId="43" fontId="21" fillId="0" borderId="8" xfId="1" applyFont="1" applyBorder="1" applyAlignment="1">
      <alignment horizontal="center"/>
    </xf>
    <xf numFmtId="43" fontId="21" fillId="0" borderId="1" xfId="1" applyFont="1" applyBorder="1" applyAlignment="1"/>
    <xf numFmtId="43" fontId="40" fillId="0" borderId="17" xfId="1" applyFont="1" applyBorder="1" applyAlignment="1">
      <alignment horizontal="right" vertical="center" wrapText="1" readingOrder="1"/>
    </xf>
    <xf numFmtId="43" fontId="12" fillId="3" borderId="1" xfId="1" applyFont="1" applyFill="1" applyBorder="1" applyAlignment="1">
      <alignment vertical="center"/>
    </xf>
    <xf numFmtId="164" fontId="12" fillId="0" borderId="1" xfId="3" applyNumberFormat="1" applyFont="1" applyBorder="1" applyAlignment="1">
      <alignment vertical="center"/>
    </xf>
    <xf numFmtId="164" fontId="11" fillId="0" borderId="1" xfId="3" applyNumberFormat="1" applyFont="1" applyBorder="1" applyAlignment="1">
      <alignment vertical="center"/>
    </xf>
    <xf numFmtId="43" fontId="42" fillId="0" borderId="0" xfId="1" applyFont="1" applyFill="1"/>
    <xf numFmtId="43" fontId="29" fillId="0" borderId="0" xfId="0" applyNumberFormat="1" applyFont="1"/>
    <xf numFmtId="0" fontId="22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21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166" fontId="11" fillId="0" borderId="5" xfId="1" applyNumberFormat="1" applyFont="1" applyBorder="1" applyAlignment="1">
      <alignment horizontal="center" vertical="center" wrapText="1"/>
    </xf>
    <xf numFmtId="166" fontId="11" fillId="0" borderId="7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21" fillId="0" borderId="2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21" fillId="0" borderId="0" xfId="0" applyFont="1" applyAlignment="1">
      <alignment horizontal="center"/>
    </xf>
    <xf numFmtId="0" fontId="21" fillId="0" borderId="2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/>
    </xf>
  </cellXfs>
  <cellStyles count="5">
    <cellStyle name="Comma" xfId="1" builtinId="3"/>
    <cellStyle name="Comma [0]" xfId="3" builtinId="6"/>
    <cellStyle name="Comma 5" xf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342901</xdr:colOff>
      <xdr:row>2</xdr:row>
      <xdr:rowOff>1</xdr:rowOff>
    </xdr:from>
    <xdr:to>
      <xdr:col>0</xdr:col>
      <xdr:colOff>904875</xdr:colOff>
      <xdr:row>5</xdr:row>
      <xdr:rowOff>38101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42901" y="361951"/>
          <a:ext cx="561974" cy="609600"/>
        </a:xfrm>
        <a:prstGeom prst="rect">
          <a:avLst/>
        </a:prstGeom>
        <a:solidFill>
          <a:srgbClr val="333333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mn-MN" sz="3600" b="1" i="0" strike="noStrike">
              <a:solidFill>
                <a:srgbClr val="FFFFFF"/>
              </a:solidFill>
              <a:latin typeface="Arial Mon" pitchFamily="34" charset="0"/>
            </a:rPr>
            <a:t>А у аАА</a:t>
          </a:r>
          <a:endParaRPr lang="mn-MN" sz="9600" b="1" i="0" strike="noStrike">
            <a:solidFill>
              <a:srgbClr val="FFFFFF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view="pageLayout" workbookViewId="0">
      <selection activeCell="A20" sqref="A20"/>
    </sheetView>
  </sheetViews>
  <sheetFormatPr defaultColWidth="9.125" defaultRowHeight="14.25"/>
  <cols>
    <col min="1" max="1" width="28.375" style="37" customWidth="1"/>
    <col min="2" max="7" width="3.75" style="37" customWidth="1"/>
    <col min="8" max="8" width="3.25" style="37" customWidth="1"/>
    <col min="9" max="9" width="9.875" style="37" customWidth="1"/>
    <col min="10" max="10" width="21.375" style="37" customWidth="1"/>
    <col min="11" max="11" width="21.125" style="37" customWidth="1"/>
    <col min="12" max="12" width="19.625" style="37" customWidth="1"/>
    <col min="13" max="16384" width="9.125" style="37"/>
  </cols>
  <sheetData>
    <row r="1" spans="1:10">
      <c r="G1" s="38"/>
      <c r="H1" s="38"/>
      <c r="I1" s="38"/>
      <c r="J1" s="1" t="s">
        <v>295</v>
      </c>
    </row>
    <row r="2" spans="1:10">
      <c r="G2" s="38"/>
      <c r="H2" s="38"/>
      <c r="I2" s="38"/>
      <c r="J2" s="1" t="s">
        <v>296</v>
      </c>
    </row>
    <row r="3" spans="1:10" ht="15.75">
      <c r="J3" s="2"/>
    </row>
    <row r="4" spans="1:10" ht="15.75">
      <c r="J4" s="2"/>
    </row>
    <row r="5" spans="1:10" ht="15.75">
      <c r="J5" s="2"/>
    </row>
    <row r="6" spans="1:10" ht="15.75">
      <c r="J6" s="2"/>
    </row>
    <row r="8" spans="1:10">
      <c r="A8" s="41" t="s">
        <v>61</v>
      </c>
      <c r="B8" s="42">
        <v>2</v>
      </c>
      <c r="C8" s="42">
        <v>6</v>
      </c>
      <c r="D8" s="42">
        <v>8</v>
      </c>
      <c r="E8" s="42">
        <v>7</v>
      </c>
      <c r="F8" s="42">
        <v>5</v>
      </c>
      <c r="G8" s="42">
        <v>6</v>
      </c>
      <c r="H8" s="42">
        <v>9</v>
      </c>
      <c r="I8" s="43"/>
      <c r="J8" s="43"/>
    </row>
    <row r="9" spans="1:10" ht="21" customHeight="1">
      <c r="A9" s="205" t="s">
        <v>282</v>
      </c>
      <c r="B9" s="205"/>
      <c r="C9" s="205"/>
      <c r="D9" s="205"/>
      <c r="E9" s="205"/>
      <c r="F9" s="205"/>
      <c r="G9" s="205"/>
      <c r="H9" s="205"/>
      <c r="I9" s="205"/>
      <c r="J9" s="205"/>
    </row>
    <row r="10" spans="1:10" ht="21.75" customHeight="1">
      <c r="A10" s="206" t="s">
        <v>283</v>
      </c>
      <c r="B10" s="206"/>
      <c r="C10" s="206"/>
      <c r="D10" s="206"/>
      <c r="E10" s="206"/>
      <c r="F10" s="206"/>
      <c r="G10" s="206"/>
      <c r="H10" s="206"/>
      <c r="I10" s="206"/>
      <c r="J10" s="206"/>
    </row>
    <row r="11" spans="1:10" s="45" customFormat="1" ht="21" customHeight="1">
      <c r="A11" s="44" t="s">
        <v>281</v>
      </c>
      <c r="B11" s="44"/>
      <c r="C11" s="44" t="s">
        <v>3</v>
      </c>
      <c r="D11" s="44"/>
      <c r="E11" s="44"/>
      <c r="F11" s="44"/>
      <c r="G11" s="44" t="s">
        <v>251</v>
      </c>
      <c r="H11" s="44"/>
    </row>
    <row r="12" spans="1:10" s="45" customFormat="1" ht="21" customHeight="1">
      <c r="A12" s="41" t="s">
        <v>59</v>
      </c>
      <c r="B12" s="39" t="s">
        <v>60</v>
      </c>
      <c r="C12" s="39"/>
      <c r="D12" s="39"/>
      <c r="E12" s="39"/>
      <c r="F12" s="39"/>
      <c r="G12" s="204" t="s">
        <v>152</v>
      </c>
      <c r="H12" s="204"/>
      <c r="I12" s="204"/>
    </row>
    <row r="13" spans="1:10" s="45" customFormat="1" ht="21" customHeight="1">
      <c r="A13" s="41"/>
      <c r="B13" s="41"/>
      <c r="C13" s="41"/>
      <c r="D13" s="41"/>
      <c r="E13" s="41"/>
      <c r="F13" s="41"/>
      <c r="G13" s="41"/>
      <c r="H13" s="41"/>
      <c r="I13" s="44"/>
      <c r="J13" s="44"/>
    </row>
    <row r="14" spans="1:10" s="45" customFormat="1" ht="21" customHeight="1">
      <c r="A14" s="41"/>
      <c r="B14" s="41"/>
      <c r="C14" s="41"/>
      <c r="D14" s="41"/>
      <c r="E14" s="41"/>
      <c r="F14" s="41"/>
      <c r="G14" s="41"/>
      <c r="H14" s="41"/>
      <c r="I14" s="44"/>
      <c r="J14" s="44"/>
    </row>
    <row r="15" spans="1:10">
      <c r="A15" s="5"/>
      <c r="B15" s="5"/>
      <c r="C15" s="5"/>
      <c r="D15" s="5"/>
      <c r="E15" s="5"/>
      <c r="F15" s="5"/>
      <c r="G15" s="5"/>
      <c r="H15" s="5"/>
    </row>
    <row r="16" spans="1:10">
      <c r="A16" s="5"/>
      <c r="B16" s="5"/>
      <c r="C16" s="5"/>
      <c r="D16" s="5"/>
      <c r="E16" s="5"/>
      <c r="F16" s="5"/>
      <c r="G16" s="5"/>
      <c r="H16" s="5"/>
    </row>
    <row r="17" spans="1:10" ht="15" customHeight="1">
      <c r="A17" s="5"/>
      <c r="B17" s="5"/>
      <c r="C17" s="5"/>
      <c r="D17" s="5"/>
      <c r="E17" s="5"/>
      <c r="F17" s="5"/>
      <c r="G17" s="5"/>
      <c r="H17" s="5"/>
      <c r="I17" s="212" t="s">
        <v>0</v>
      </c>
      <c r="J17" s="212"/>
    </row>
    <row r="18" spans="1:10" ht="22.5" customHeight="1">
      <c r="A18" s="213" t="s">
        <v>301</v>
      </c>
      <c r="B18" s="213"/>
      <c r="C18" s="213"/>
      <c r="D18" s="213"/>
      <c r="E18" s="213"/>
      <c r="F18" s="213"/>
      <c r="G18" s="213"/>
      <c r="H18" s="213"/>
      <c r="I18" s="213"/>
      <c r="J18" s="213"/>
    </row>
    <row r="19" spans="1:10" ht="18" customHeight="1">
      <c r="A19" s="213" t="s">
        <v>308</v>
      </c>
      <c r="B19" s="213"/>
      <c r="C19" s="213"/>
      <c r="D19" s="213"/>
      <c r="E19" s="213"/>
      <c r="F19" s="213"/>
      <c r="G19" s="213"/>
      <c r="H19" s="213"/>
      <c r="I19" s="213"/>
      <c r="J19" s="213"/>
    </row>
    <row r="20" spans="1:10" ht="18">
      <c r="C20" s="216"/>
      <c r="D20" s="216"/>
      <c r="E20" s="216"/>
      <c r="F20" s="216"/>
      <c r="G20" s="216"/>
      <c r="H20" s="216"/>
      <c r="I20" s="216"/>
    </row>
    <row r="21" spans="1:10" ht="22.5">
      <c r="J21" s="4"/>
    </row>
    <row r="22" spans="1:10" ht="22.5">
      <c r="A22" s="214"/>
      <c r="B22" s="214"/>
      <c r="C22" s="214"/>
      <c r="D22" s="214"/>
      <c r="E22" s="214"/>
      <c r="F22" s="214"/>
      <c r="G22" s="214"/>
      <c r="H22" s="214"/>
      <c r="I22" s="214"/>
      <c r="J22" s="214"/>
    </row>
    <row r="23" spans="1:10" ht="22.5">
      <c r="A23" s="214"/>
      <c r="B23" s="214"/>
      <c r="C23" s="214"/>
      <c r="D23" s="214"/>
      <c r="E23" s="214"/>
      <c r="F23" s="214"/>
      <c r="G23" s="214"/>
      <c r="H23" s="214"/>
      <c r="I23" s="214"/>
      <c r="J23" s="214"/>
    </row>
    <row r="24" spans="1:10" ht="22.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ht="22.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ht="22.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ht="22.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ht="22.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ht="22.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ht="22.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>
      <c r="A31" s="215" t="s">
        <v>252</v>
      </c>
      <c r="B31" s="215" t="s">
        <v>253</v>
      </c>
      <c r="C31" s="215"/>
      <c r="D31" s="215"/>
      <c r="E31" s="215"/>
      <c r="F31" s="215"/>
      <c r="G31" s="215"/>
      <c r="H31" s="215"/>
      <c r="I31" s="215" t="s">
        <v>1</v>
      </c>
      <c r="J31" s="215"/>
    </row>
    <row r="32" spans="1:10">
      <c r="A32" s="215"/>
      <c r="B32" s="215"/>
      <c r="C32" s="215"/>
      <c r="D32" s="215"/>
      <c r="E32" s="215"/>
      <c r="F32" s="215"/>
      <c r="G32" s="215"/>
      <c r="H32" s="215"/>
      <c r="I32" s="215"/>
      <c r="J32" s="215"/>
    </row>
    <row r="33" spans="1:10" ht="31.5">
      <c r="A33" s="6" t="s">
        <v>299</v>
      </c>
      <c r="B33" s="207"/>
      <c r="C33" s="208"/>
      <c r="D33" s="208"/>
      <c r="E33" s="208"/>
      <c r="F33" s="208"/>
      <c r="G33" s="208"/>
      <c r="H33" s="209"/>
      <c r="I33" s="210"/>
      <c r="J33" s="211"/>
    </row>
    <row r="34" spans="1:10" ht="31.5">
      <c r="A34" s="6" t="s">
        <v>300</v>
      </c>
      <c r="B34" s="207"/>
      <c r="C34" s="208"/>
      <c r="D34" s="208"/>
      <c r="E34" s="208"/>
      <c r="F34" s="208"/>
      <c r="G34" s="208"/>
      <c r="H34" s="209"/>
      <c r="I34" s="210"/>
      <c r="J34" s="211"/>
    </row>
    <row r="35" spans="1:10" ht="27" customHeight="1">
      <c r="A35" s="6"/>
      <c r="B35" s="207"/>
      <c r="C35" s="208"/>
      <c r="D35" s="208"/>
      <c r="E35" s="208"/>
      <c r="F35" s="208"/>
      <c r="G35" s="208"/>
      <c r="H35" s="209"/>
      <c r="I35" s="210"/>
      <c r="J35" s="211"/>
    </row>
    <row r="36" spans="1:10" ht="29.25" customHeight="1">
      <c r="A36" s="6"/>
      <c r="B36" s="207"/>
      <c r="C36" s="208"/>
      <c r="D36" s="208"/>
      <c r="E36" s="208"/>
      <c r="F36" s="208"/>
      <c r="G36" s="208"/>
      <c r="H36" s="209"/>
      <c r="I36" s="210"/>
      <c r="J36" s="211"/>
    </row>
    <row r="37" spans="1:10">
      <c r="A37" s="5"/>
    </row>
  </sheetData>
  <mergeCells count="20">
    <mergeCell ref="B35:H35"/>
    <mergeCell ref="I35:J35"/>
    <mergeCell ref="B36:H36"/>
    <mergeCell ref="I36:J36"/>
    <mergeCell ref="B33:H33"/>
    <mergeCell ref="I33:J33"/>
    <mergeCell ref="G12:I12"/>
    <mergeCell ref="A9:J9"/>
    <mergeCell ref="A10:J10"/>
    <mergeCell ref="B34:H34"/>
    <mergeCell ref="I34:J34"/>
    <mergeCell ref="I17:J17"/>
    <mergeCell ref="A18:J18"/>
    <mergeCell ref="A19:J19"/>
    <mergeCell ref="A22:J22"/>
    <mergeCell ref="A23:J23"/>
    <mergeCell ref="A31:A32"/>
    <mergeCell ref="B31:H32"/>
    <mergeCell ref="I31:J32"/>
    <mergeCell ref="C20:I20"/>
  </mergeCells>
  <pageMargins left="0.82677165354330717" right="0.70866141732283472" top="0.43307086614173229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view="pageLayout" workbookViewId="0">
      <selection activeCell="A10" sqref="A10"/>
    </sheetView>
  </sheetViews>
  <sheetFormatPr defaultColWidth="9.125" defaultRowHeight="14.25"/>
  <cols>
    <col min="1" max="1" width="127.125" style="122" customWidth="1"/>
    <col min="2" max="16384" width="9.125" style="122"/>
  </cols>
  <sheetData>
    <row r="1" spans="1:1" ht="16.5">
      <c r="A1" s="121" t="s">
        <v>303</v>
      </c>
    </row>
    <row r="2" spans="1:1" ht="16.5">
      <c r="A2" s="121" t="s">
        <v>309</v>
      </c>
    </row>
    <row r="3" spans="1:1" ht="16.5">
      <c r="A3" s="121" t="s">
        <v>286</v>
      </c>
    </row>
    <row r="4" spans="1:1" ht="15.75">
      <c r="A4" s="123"/>
    </row>
    <row r="5" spans="1:1" ht="15.75">
      <c r="A5" s="123"/>
    </row>
    <row r="6" spans="1:1" ht="16.5">
      <c r="A6" s="123" t="s">
        <v>310</v>
      </c>
    </row>
    <row r="7" spans="1:1" ht="15.75">
      <c r="A7" s="123"/>
    </row>
    <row r="8" spans="1:1" ht="15.75">
      <c r="A8" s="124"/>
    </row>
    <row r="9" spans="1:1" s="126" customFormat="1" ht="98.25" customHeight="1">
      <c r="A9" s="125" t="s">
        <v>311</v>
      </c>
    </row>
    <row r="10" spans="1:1" ht="15.75">
      <c r="A10" s="127"/>
    </row>
    <row r="11" spans="1:1" ht="31.5">
      <c r="A11" s="127" t="s">
        <v>287</v>
      </c>
    </row>
    <row r="12" spans="1:1" ht="15.75">
      <c r="A12" s="127" t="s">
        <v>288</v>
      </c>
    </row>
    <row r="13" spans="1:1" ht="15.75">
      <c r="A13" s="127" t="s">
        <v>289</v>
      </c>
    </row>
    <row r="14" spans="1:1" ht="31.5">
      <c r="A14" s="127" t="s">
        <v>290</v>
      </c>
    </row>
    <row r="15" spans="1:1" ht="15.75">
      <c r="A15" s="127" t="s">
        <v>291</v>
      </c>
    </row>
    <row r="16" spans="1:1" ht="15.75">
      <c r="A16" s="127" t="s">
        <v>292</v>
      </c>
    </row>
    <row r="17" spans="1:4" ht="15.75">
      <c r="A17" s="127" t="s">
        <v>2</v>
      </c>
    </row>
    <row r="18" spans="1:4" ht="15.75">
      <c r="A18" s="127"/>
    </row>
    <row r="19" spans="1:4" ht="15.75">
      <c r="A19" s="127"/>
    </row>
    <row r="20" spans="1:4" ht="15.75">
      <c r="A20" s="123"/>
    </row>
    <row r="21" spans="1:4" ht="15.75">
      <c r="A21" s="127"/>
    </row>
    <row r="22" spans="1:4" ht="15.75">
      <c r="D22" s="124"/>
    </row>
    <row r="23" spans="1:4" ht="15.75">
      <c r="A23" s="123" t="s">
        <v>3</v>
      </c>
    </row>
    <row r="24" spans="1:4" ht="15.75">
      <c r="A24" s="123" t="s">
        <v>302</v>
      </c>
    </row>
    <row r="25" spans="1:4" ht="15.75">
      <c r="A25" s="123" t="s">
        <v>293</v>
      </c>
      <c r="B25" s="127"/>
    </row>
    <row r="31" spans="1:4">
      <c r="A31" s="12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view="pageLayout" topLeftCell="A25" workbookViewId="0">
      <selection activeCell="D38" sqref="D38"/>
    </sheetView>
  </sheetViews>
  <sheetFormatPr defaultColWidth="9.125" defaultRowHeight="14.25"/>
  <cols>
    <col min="1" max="1" width="9.125" style="8"/>
    <col min="2" max="2" width="40.5" style="8" customWidth="1"/>
    <col min="3" max="3" width="23.25" style="26" customWidth="1"/>
    <col min="4" max="4" width="23" style="26" customWidth="1"/>
    <col min="5" max="5" width="18.75" style="7" bestFit="1" customWidth="1"/>
    <col min="6" max="6" width="16.875" style="8" bestFit="1" customWidth="1"/>
    <col min="7" max="16384" width="9.125" style="8"/>
  </cols>
  <sheetData>
    <row r="1" spans="1:4">
      <c r="A1" s="217" t="s">
        <v>154</v>
      </c>
      <c r="B1" s="217"/>
      <c r="C1" s="217"/>
      <c r="D1" s="217"/>
    </row>
    <row r="2" spans="1:4">
      <c r="A2" s="9"/>
    </row>
    <row r="3" spans="1:4">
      <c r="A3" s="11" t="s">
        <v>297</v>
      </c>
      <c r="B3" s="10"/>
      <c r="C3" s="219" t="s">
        <v>312</v>
      </c>
      <c r="D3" s="219"/>
    </row>
    <row r="4" spans="1:4">
      <c r="A4" s="220" t="s">
        <v>4</v>
      </c>
      <c r="B4" s="220"/>
      <c r="C4" s="12"/>
      <c r="D4" s="13" t="s">
        <v>5</v>
      </c>
    </row>
    <row r="5" spans="1:4">
      <c r="A5" s="221"/>
      <c r="B5" s="221"/>
      <c r="C5" s="12"/>
      <c r="D5" s="13"/>
    </row>
    <row r="6" spans="1:4">
      <c r="A6" s="222" t="s">
        <v>6</v>
      </c>
      <c r="B6" s="222" t="s">
        <v>7</v>
      </c>
      <c r="C6" s="224" t="s">
        <v>8</v>
      </c>
      <c r="D6" s="224"/>
    </row>
    <row r="7" spans="1:4">
      <c r="A7" s="222"/>
      <c r="B7" s="223"/>
      <c r="C7" s="33" t="s">
        <v>149</v>
      </c>
      <c r="D7" s="33" t="s">
        <v>305</v>
      </c>
    </row>
    <row r="8" spans="1:4">
      <c r="A8" s="14" t="s">
        <v>9</v>
      </c>
      <c r="B8" s="18" t="s">
        <v>10</v>
      </c>
      <c r="C8" s="33">
        <v>1</v>
      </c>
      <c r="D8" s="93">
        <v>2</v>
      </c>
    </row>
    <row r="9" spans="1:4">
      <c r="A9" s="17">
        <v>1</v>
      </c>
      <c r="B9" s="15" t="s">
        <v>243</v>
      </c>
      <c r="C9" s="16"/>
      <c r="D9" s="16"/>
    </row>
    <row r="10" spans="1:4">
      <c r="A10" s="17" t="s">
        <v>11</v>
      </c>
      <c r="B10" s="15" t="s">
        <v>12</v>
      </c>
      <c r="C10" s="16"/>
      <c r="D10" s="16"/>
    </row>
    <row r="11" spans="1:4" ht="15" thickBot="1">
      <c r="A11" s="94" t="s">
        <v>161</v>
      </c>
      <c r="B11" s="20" t="s">
        <v>244</v>
      </c>
      <c r="C11" s="153">
        <v>18995923.969999999</v>
      </c>
      <c r="D11" s="153">
        <f>798061.47+18197208.9</f>
        <v>18995270.369999997</v>
      </c>
    </row>
    <row r="12" spans="1:4">
      <c r="A12" s="94" t="s">
        <v>162</v>
      </c>
      <c r="B12" s="20" t="s">
        <v>13</v>
      </c>
      <c r="C12" s="152">
        <v>74239984.120000005</v>
      </c>
      <c r="D12" s="152">
        <v>74239984.120000005</v>
      </c>
    </row>
    <row r="13" spans="1:4">
      <c r="A13" s="94" t="s">
        <v>163</v>
      </c>
      <c r="B13" s="20" t="s">
        <v>62</v>
      </c>
      <c r="C13" s="152">
        <v>1421226.55</v>
      </c>
      <c r="D13" s="152">
        <v>1421226.55</v>
      </c>
    </row>
    <row r="14" spans="1:4">
      <c r="A14" s="94" t="s">
        <v>164</v>
      </c>
      <c r="B14" s="20" t="s">
        <v>14</v>
      </c>
      <c r="C14" s="152">
        <v>2289899197</v>
      </c>
      <c r="D14" s="152">
        <v>2289899197</v>
      </c>
    </row>
    <row r="15" spans="1:4">
      <c r="A15" s="94" t="s">
        <v>165</v>
      </c>
      <c r="B15" s="20" t="s">
        <v>63</v>
      </c>
      <c r="C15" s="155"/>
      <c r="D15" s="155"/>
    </row>
    <row r="16" spans="1:4">
      <c r="A16" s="94" t="s">
        <v>166</v>
      </c>
      <c r="B16" s="20" t="s">
        <v>64</v>
      </c>
      <c r="C16" s="155">
        <v>215088205.34999999</v>
      </c>
      <c r="D16" s="152">
        <v>215088205.34999999</v>
      </c>
    </row>
    <row r="17" spans="1:4">
      <c r="A17" s="94" t="s">
        <v>167</v>
      </c>
      <c r="B17" s="20" t="s">
        <v>15</v>
      </c>
      <c r="C17" s="155">
        <v>413898570</v>
      </c>
      <c r="D17" s="152">
        <v>413898570</v>
      </c>
    </row>
    <row r="18" spans="1:4">
      <c r="A18" s="94" t="s">
        <v>168</v>
      </c>
      <c r="B18" s="20" t="s">
        <v>65</v>
      </c>
      <c r="C18" s="155"/>
      <c r="D18" s="155"/>
    </row>
    <row r="19" spans="1:4" ht="31.5" customHeight="1">
      <c r="A19" s="32" t="s">
        <v>169</v>
      </c>
      <c r="B19" s="21" t="s">
        <v>66</v>
      </c>
      <c r="C19" s="155"/>
      <c r="D19" s="155"/>
    </row>
    <row r="20" spans="1:4" ht="15" thickBot="1">
      <c r="A20" s="94" t="s">
        <v>170</v>
      </c>
      <c r="B20" s="20"/>
      <c r="C20" s="156"/>
      <c r="D20" s="156"/>
    </row>
    <row r="21" spans="1:4" ht="15" thickBot="1">
      <c r="A21" s="17" t="s">
        <v>171</v>
      </c>
      <c r="B21" s="15" t="s">
        <v>16</v>
      </c>
      <c r="C21" s="157">
        <f>SUM(C11:C20)</f>
        <v>3013543106.9899998</v>
      </c>
      <c r="D21" s="157">
        <f>SUM(D11:D20)</f>
        <v>3013542453.3899999</v>
      </c>
    </row>
    <row r="22" spans="1:4">
      <c r="A22" s="17" t="s">
        <v>33</v>
      </c>
      <c r="B22" s="15" t="s">
        <v>245</v>
      </c>
      <c r="C22" s="158"/>
      <c r="D22" s="158"/>
    </row>
    <row r="23" spans="1:4" ht="14.25" customHeight="1">
      <c r="A23" s="94" t="s">
        <v>172</v>
      </c>
      <c r="B23" s="20" t="s">
        <v>17</v>
      </c>
      <c r="C23" s="198">
        <f>2914486959.61+146527944.37+28466521.74+157471532.33+15763783.08-776467600.37-132222994.04-25539047.1-139828368.15-13811283.08</f>
        <v>2174847448.3899999</v>
      </c>
      <c r="D23" s="152">
        <v>2174847448.3899999</v>
      </c>
    </row>
    <row r="24" spans="1:4" ht="14.25" customHeight="1">
      <c r="A24" s="94" t="s">
        <v>173</v>
      </c>
      <c r="B24" s="20" t="s">
        <v>18</v>
      </c>
      <c r="C24" s="154"/>
      <c r="D24" s="155"/>
    </row>
    <row r="25" spans="1:4" ht="14.25" customHeight="1">
      <c r="A25" s="94" t="s">
        <v>174</v>
      </c>
      <c r="B25" s="20" t="s">
        <v>67</v>
      </c>
      <c r="C25" s="154"/>
      <c r="D25" s="155"/>
    </row>
    <row r="26" spans="1:4" ht="14.25" customHeight="1">
      <c r="A26" s="94" t="s">
        <v>175</v>
      </c>
      <c r="B26" s="20" t="s">
        <v>68</v>
      </c>
      <c r="C26" s="154"/>
      <c r="D26" s="155"/>
    </row>
    <row r="27" spans="1:4" ht="14.25" customHeight="1">
      <c r="A27" s="94" t="s">
        <v>176</v>
      </c>
      <c r="B27" s="21" t="s">
        <v>69</v>
      </c>
      <c r="C27" s="154"/>
      <c r="D27" s="155"/>
    </row>
    <row r="28" spans="1:4" ht="14.25" customHeight="1">
      <c r="A28" s="94" t="s">
        <v>177</v>
      </c>
      <c r="B28" s="20" t="s">
        <v>70</v>
      </c>
      <c r="C28" s="154"/>
      <c r="D28" s="155"/>
    </row>
    <row r="29" spans="1:4" ht="28.5">
      <c r="A29" s="32" t="s">
        <v>178</v>
      </c>
      <c r="B29" s="47" t="s">
        <v>71</v>
      </c>
      <c r="C29" s="154">
        <v>0</v>
      </c>
      <c r="D29" s="155">
        <v>0</v>
      </c>
    </row>
    <row r="30" spans="1:4" ht="14.25" customHeight="1">
      <c r="A30" s="94" t="s">
        <v>179</v>
      </c>
      <c r="B30" s="20" t="s">
        <v>278</v>
      </c>
      <c r="C30" s="154">
        <v>0</v>
      </c>
      <c r="D30" s="155">
        <v>0</v>
      </c>
    </row>
    <row r="31" spans="1:4">
      <c r="A31" s="94" t="s">
        <v>180</v>
      </c>
      <c r="B31" s="20" t="s">
        <v>304</v>
      </c>
      <c r="C31" s="152">
        <v>191192399.40000001</v>
      </c>
      <c r="D31" s="152">
        <v>191192399.40000001</v>
      </c>
    </row>
    <row r="32" spans="1:4" ht="15" thickBot="1">
      <c r="A32" s="17" t="s">
        <v>181</v>
      </c>
      <c r="B32" s="15" t="s">
        <v>19</v>
      </c>
      <c r="C32" s="157">
        <f>SUM(C23:C31)</f>
        <v>2366039847.79</v>
      </c>
      <c r="D32" s="157">
        <f>SUM(D23:D31)</f>
        <v>2366039847.79</v>
      </c>
    </row>
    <row r="33" spans="1:6" ht="15" thickBot="1">
      <c r="A33" s="17" t="s">
        <v>34</v>
      </c>
      <c r="B33" s="15" t="s">
        <v>20</v>
      </c>
      <c r="C33" s="157">
        <f>+C21+C32</f>
        <v>5379582954.7799997</v>
      </c>
      <c r="D33" s="157">
        <f>+D21+D32</f>
        <v>5379582301.1800003</v>
      </c>
      <c r="F33" s="115"/>
    </row>
    <row r="34" spans="1:6">
      <c r="A34" s="17">
        <v>2</v>
      </c>
      <c r="B34" s="105" t="s">
        <v>246</v>
      </c>
      <c r="C34" s="158"/>
      <c r="D34" s="158"/>
      <c r="F34" s="115"/>
    </row>
    <row r="35" spans="1:6">
      <c r="A35" s="17" t="s">
        <v>37</v>
      </c>
      <c r="B35" s="15" t="s">
        <v>21</v>
      </c>
      <c r="C35" s="159"/>
      <c r="D35" s="159"/>
      <c r="F35" s="22"/>
    </row>
    <row r="36" spans="1:6">
      <c r="A36" s="14" t="s">
        <v>72</v>
      </c>
      <c r="B36" s="15" t="s">
        <v>22</v>
      </c>
      <c r="C36" s="158"/>
      <c r="D36" s="158"/>
    </row>
    <row r="37" spans="1:6">
      <c r="A37" s="19" t="s">
        <v>182</v>
      </c>
      <c r="B37" s="20" t="s">
        <v>23</v>
      </c>
      <c r="C37" s="199">
        <v>198475377.06999999</v>
      </c>
      <c r="D37" s="155">
        <f>241560153.63-10000000</f>
        <v>231560153.63</v>
      </c>
    </row>
    <row r="38" spans="1:6">
      <c r="A38" s="19" t="s">
        <v>183</v>
      </c>
      <c r="B38" s="20" t="s">
        <v>24</v>
      </c>
      <c r="C38" s="160">
        <v>19025496.350000001</v>
      </c>
      <c r="D38" s="160">
        <v>19025496.350000001</v>
      </c>
    </row>
    <row r="39" spans="1:6">
      <c r="A39" s="19" t="s">
        <v>184</v>
      </c>
      <c r="B39" s="20" t="s">
        <v>73</v>
      </c>
      <c r="C39" s="161">
        <v>36587378.940000005</v>
      </c>
      <c r="D39" s="161">
        <f>31086717.95+4622494.77+996807.63+1511.25</f>
        <v>36707531.600000001</v>
      </c>
    </row>
    <row r="40" spans="1:6" ht="15.75">
      <c r="A40" s="19" t="s">
        <v>185</v>
      </c>
      <c r="B40" s="20" t="s">
        <v>74</v>
      </c>
      <c r="C40" s="162">
        <v>3467759.43</v>
      </c>
      <c r="D40" s="202">
        <v>3365760</v>
      </c>
    </row>
    <row r="41" spans="1:6">
      <c r="A41" s="19" t="s">
        <v>186</v>
      </c>
      <c r="B41" s="20" t="s">
        <v>247</v>
      </c>
      <c r="C41" s="160">
        <v>64000000</v>
      </c>
      <c r="D41" s="160">
        <v>64000000</v>
      </c>
    </row>
    <row r="42" spans="1:6">
      <c r="A42" s="19" t="s">
        <v>187</v>
      </c>
      <c r="B42" s="20" t="s">
        <v>156</v>
      </c>
      <c r="C42" s="160">
        <v>14890666</v>
      </c>
      <c r="D42" s="160">
        <v>14890666</v>
      </c>
    </row>
    <row r="43" spans="1:6">
      <c r="A43" s="19" t="s">
        <v>188</v>
      </c>
      <c r="B43" s="20" t="s">
        <v>157</v>
      </c>
      <c r="C43" s="160">
        <v>52239547.799999997</v>
      </c>
      <c r="D43" s="160">
        <v>52239547.799999997</v>
      </c>
    </row>
    <row r="44" spans="1:6">
      <c r="A44" s="19" t="s">
        <v>189</v>
      </c>
      <c r="B44" s="20" t="s">
        <v>158</v>
      </c>
      <c r="C44" s="155"/>
      <c r="D44" s="155">
        <v>10000000</v>
      </c>
    </row>
    <row r="45" spans="1:6">
      <c r="A45" s="19" t="s">
        <v>190</v>
      </c>
      <c r="B45" s="10" t="s">
        <v>75</v>
      </c>
      <c r="C45" s="155"/>
      <c r="D45" s="155"/>
    </row>
    <row r="46" spans="1:6">
      <c r="A46" s="19" t="s">
        <v>191</v>
      </c>
      <c r="B46" s="20" t="s">
        <v>76</v>
      </c>
      <c r="C46" s="161">
        <v>0</v>
      </c>
      <c r="D46" s="161">
        <v>0</v>
      </c>
    </row>
    <row r="47" spans="1:6" s="49" customFormat="1" ht="42.75">
      <c r="A47" s="46" t="s">
        <v>192</v>
      </c>
      <c r="B47" s="21" t="s">
        <v>248</v>
      </c>
      <c r="C47" s="155"/>
      <c r="D47" s="155"/>
      <c r="E47" s="48"/>
    </row>
    <row r="48" spans="1:6">
      <c r="A48" s="19" t="s">
        <v>193</v>
      </c>
      <c r="B48" s="20"/>
      <c r="C48" s="155"/>
      <c r="D48" s="155"/>
    </row>
    <row r="49" spans="1:4" ht="15" thickBot="1">
      <c r="A49" s="14" t="s">
        <v>160</v>
      </c>
      <c r="B49" s="15" t="s">
        <v>25</v>
      </c>
      <c r="C49" s="163">
        <f>SUM(C37:C48)</f>
        <v>388686225.58999997</v>
      </c>
      <c r="D49" s="163">
        <f>+D37+D38+D39+D40+D41+D42+D43+D44+D45+D46+D47+D48</f>
        <v>431789155.38</v>
      </c>
    </row>
    <row r="50" spans="1:4">
      <c r="A50" s="17" t="s">
        <v>194</v>
      </c>
      <c r="B50" s="15" t="s">
        <v>26</v>
      </c>
      <c r="C50" s="158"/>
      <c r="D50" s="158"/>
    </row>
    <row r="51" spans="1:4">
      <c r="A51" s="94" t="s">
        <v>195</v>
      </c>
      <c r="B51" s="20" t="s">
        <v>27</v>
      </c>
      <c r="C51" s="155"/>
      <c r="D51" s="155"/>
    </row>
    <row r="52" spans="1:4">
      <c r="A52" s="94" t="s">
        <v>196</v>
      </c>
      <c r="B52" s="10" t="s">
        <v>75</v>
      </c>
      <c r="C52" s="155"/>
      <c r="D52" s="155"/>
    </row>
    <row r="53" spans="1:4">
      <c r="A53" s="94" t="s">
        <v>197</v>
      </c>
      <c r="B53" s="20" t="s">
        <v>77</v>
      </c>
      <c r="C53" s="155"/>
      <c r="D53" s="155"/>
    </row>
    <row r="54" spans="1:4">
      <c r="A54" s="94" t="s">
        <v>198</v>
      </c>
      <c r="B54" s="20" t="s">
        <v>249</v>
      </c>
      <c r="C54" s="155"/>
      <c r="D54" s="155"/>
    </row>
    <row r="55" spans="1:4">
      <c r="A55" s="94" t="s">
        <v>199</v>
      </c>
      <c r="B55" s="20"/>
      <c r="C55" s="155"/>
      <c r="D55" s="155"/>
    </row>
    <row r="56" spans="1:4" ht="15" thickBot="1">
      <c r="A56" s="17" t="s">
        <v>200</v>
      </c>
      <c r="B56" s="15" t="s">
        <v>78</v>
      </c>
      <c r="C56" s="164">
        <f>SUM(C51:C55)</f>
        <v>0</v>
      </c>
      <c r="D56" s="164">
        <f>SUM(D51:D55)</f>
        <v>0</v>
      </c>
    </row>
    <row r="57" spans="1:4" ht="15" thickBot="1">
      <c r="A57" s="17" t="s">
        <v>38</v>
      </c>
      <c r="B57" s="15" t="s">
        <v>28</v>
      </c>
      <c r="C57" s="157">
        <f>+C56+C49</f>
        <v>388686225.58999997</v>
      </c>
      <c r="D57" s="157">
        <f>+D56+D49</f>
        <v>431789155.38</v>
      </c>
    </row>
    <row r="58" spans="1:4">
      <c r="A58" s="17" t="s">
        <v>39</v>
      </c>
      <c r="B58" s="15" t="s">
        <v>250</v>
      </c>
      <c r="C58" s="165"/>
      <c r="D58" s="165"/>
    </row>
    <row r="59" spans="1:4">
      <c r="A59" s="94" t="s">
        <v>201</v>
      </c>
      <c r="B59" s="20" t="s">
        <v>81</v>
      </c>
      <c r="C59" s="166"/>
      <c r="D59" s="166"/>
    </row>
    <row r="60" spans="1:4">
      <c r="A60" s="94" t="s">
        <v>202</v>
      </c>
      <c r="B60" s="20" t="s">
        <v>80</v>
      </c>
      <c r="C60" s="167">
        <v>5400000100</v>
      </c>
      <c r="D60" s="167">
        <v>5400000100</v>
      </c>
    </row>
    <row r="61" spans="1:4">
      <c r="A61" s="94" t="s">
        <v>203</v>
      </c>
      <c r="B61" s="20" t="s">
        <v>79</v>
      </c>
      <c r="C61" s="155"/>
      <c r="D61" s="155"/>
    </row>
    <row r="62" spans="1:4">
      <c r="A62" s="94" t="s">
        <v>204</v>
      </c>
      <c r="B62" s="20" t="s">
        <v>29</v>
      </c>
      <c r="C62" s="155"/>
      <c r="D62" s="155"/>
    </row>
    <row r="63" spans="1:4">
      <c r="A63" s="94" t="s">
        <v>205</v>
      </c>
      <c r="B63" s="20" t="s">
        <v>30</v>
      </c>
      <c r="C63" s="167">
        <v>509998500</v>
      </c>
      <c r="D63" s="167">
        <v>509998500</v>
      </c>
    </row>
    <row r="64" spans="1:4">
      <c r="A64" s="94" t="s">
        <v>206</v>
      </c>
      <c r="B64" s="20" t="s">
        <v>82</v>
      </c>
      <c r="C64" s="155"/>
      <c r="D64" s="155"/>
    </row>
    <row r="65" spans="1:7">
      <c r="A65" s="94" t="s">
        <v>207</v>
      </c>
      <c r="B65" s="20" t="s">
        <v>83</v>
      </c>
      <c r="C65" s="155"/>
      <c r="D65" s="155"/>
    </row>
    <row r="66" spans="1:7">
      <c r="A66" s="94" t="s">
        <v>208</v>
      </c>
      <c r="B66" s="20" t="s">
        <v>87</v>
      </c>
      <c r="C66" s="167">
        <v>138023400</v>
      </c>
      <c r="D66" s="166">
        <v>138023400</v>
      </c>
    </row>
    <row r="67" spans="1:7">
      <c r="A67" s="94" t="s">
        <v>84</v>
      </c>
      <c r="B67" s="20" t="s">
        <v>50</v>
      </c>
      <c r="C67" s="167">
        <v>-1057125270.8099999</v>
      </c>
      <c r="D67" s="166">
        <v>-1100228854.2</v>
      </c>
    </row>
    <row r="68" spans="1:7" ht="15" thickBot="1">
      <c r="A68" s="94" t="s">
        <v>85</v>
      </c>
      <c r="B68" s="20"/>
      <c r="C68" s="156"/>
      <c r="D68" s="168"/>
    </row>
    <row r="69" spans="1:7" ht="15" thickBot="1">
      <c r="A69" s="17" t="s">
        <v>86</v>
      </c>
      <c r="B69" s="15" t="s">
        <v>88</v>
      </c>
      <c r="C69" s="157">
        <f>SUM(C59:C68)</f>
        <v>4990896729.1900005</v>
      </c>
      <c r="D69" s="157">
        <f>SUM(D59:D68)</f>
        <v>4947793145.8000002</v>
      </c>
    </row>
    <row r="70" spans="1:7" ht="15" thickBot="1">
      <c r="A70" s="17" t="s">
        <v>159</v>
      </c>
      <c r="B70" s="23" t="s">
        <v>246</v>
      </c>
      <c r="C70" s="157">
        <f>+C69+C57</f>
        <v>5379582954.7800007</v>
      </c>
      <c r="D70" s="157">
        <f>+D69+D57</f>
        <v>5379582301.1800003</v>
      </c>
      <c r="F70" s="7"/>
    </row>
    <row r="71" spans="1:7">
      <c r="A71" s="9"/>
      <c r="B71" s="53"/>
      <c r="C71" s="54">
        <f>+C70-C33</f>
        <v>0</v>
      </c>
      <c r="D71" s="147">
        <f>+D70-D33</f>
        <v>0</v>
      </c>
      <c r="F71" s="7"/>
    </row>
    <row r="72" spans="1:7">
      <c r="A72" s="9"/>
      <c r="B72" s="24"/>
      <c r="C72" s="25"/>
      <c r="D72" s="25"/>
      <c r="F72" s="115"/>
      <c r="G72" s="115"/>
    </row>
    <row r="73" spans="1:7">
      <c r="A73" s="9"/>
      <c r="B73" s="218" t="s">
        <v>298</v>
      </c>
      <c r="C73" s="218"/>
      <c r="D73" s="218"/>
    </row>
    <row r="74" spans="1:7">
      <c r="A74" s="9"/>
      <c r="B74" s="24"/>
      <c r="C74" s="25"/>
      <c r="D74" s="25"/>
    </row>
    <row r="75" spans="1:7">
      <c r="A75" s="9"/>
      <c r="B75" s="218" t="s">
        <v>209</v>
      </c>
      <c r="C75" s="218"/>
      <c r="D75" s="218"/>
    </row>
    <row r="82" spans="2:2">
      <c r="B82" s="113"/>
    </row>
  </sheetData>
  <mergeCells count="9">
    <mergeCell ref="A1:D1"/>
    <mergeCell ref="B73:D73"/>
    <mergeCell ref="B75:D75"/>
    <mergeCell ref="C3:D3"/>
    <mergeCell ref="A4:B4"/>
    <mergeCell ref="A5:B5"/>
    <mergeCell ref="A6:A7"/>
    <mergeCell ref="B6:B7"/>
    <mergeCell ref="C6:D6"/>
  </mergeCells>
  <pageMargins left="0.7" right="0.57999999999999996" top="0.75" bottom="0.75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GridLines="0" showWhiteSpace="0" view="pageLayout" workbookViewId="0">
      <selection activeCell="E26" sqref="E26"/>
    </sheetView>
  </sheetViews>
  <sheetFormatPr defaultColWidth="9.125" defaultRowHeight="14.25"/>
  <cols>
    <col min="1" max="1" width="7.375" style="8" customWidth="1"/>
    <col min="2" max="2" width="9.125" style="8"/>
    <col min="3" max="3" width="38.75" style="8" customWidth="1"/>
    <col min="4" max="4" width="19.625" style="8" bestFit="1" customWidth="1"/>
    <col min="5" max="5" width="22.125" style="26" bestFit="1" customWidth="1"/>
    <col min="6" max="6" width="15.375" style="8" customWidth="1"/>
    <col min="7" max="7" width="12.75" style="8" bestFit="1" customWidth="1"/>
    <col min="8" max="8" width="11.25" style="8" bestFit="1" customWidth="1"/>
    <col min="9" max="16384" width="9.125" style="8"/>
  </cols>
  <sheetData>
    <row r="1" spans="1:7" ht="15" customHeight="1">
      <c r="A1" s="237" t="s">
        <v>155</v>
      </c>
      <c r="B1" s="237"/>
      <c r="C1" s="237"/>
      <c r="D1" s="237"/>
      <c r="E1" s="237"/>
      <c r="F1" s="24"/>
      <c r="G1" s="24"/>
    </row>
    <row r="2" spans="1:7" ht="15" customHeight="1">
      <c r="A2" s="27"/>
      <c r="B2" s="24"/>
      <c r="C2" s="232" t="str">
        <f>+blanc!C3</f>
        <v>2025 îíû 12 ñàðûí 31 ºäºð</v>
      </c>
      <c r="D2" s="232"/>
      <c r="E2" s="232"/>
      <c r="F2" s="24"/>
      <c r="G2" s="24"/>
    </row>
    <row r="3" spans="1:7">
      <c r="A3" s="95" t="str">
        <f>+blanc!A3</f>
        <v>"Монгол шилтгээн" ХК</v>
      </c>
      <c r="B3" s="95"/>
      <c r="C3" s="95"/>
      <c r="D3" s="28"/>
      <c r="F3" s="24"/>
      <c r="G3" s="24"/>
    </row>
    <row r="4" spans="1:7">
      <c r="A4" s="218" t="s">
        <v>4</v>
      </c>
      <c r="B4" s="218"/>
      <c r="C4" s="218"/>
      <c r="D4" s="29"/>
      <c r="E4" s="110"/>
      <c r="F4" s="30"/>
      <c r="G4" s="24"/>
    </row>
    <row r="5" spans="1:7">
      <c r="A5" s="27"/>
      <c r="B5" s="24"/>
      <c r="D5" s="96"/>
      <c r="E5" s="111"/>
      <c r="F5" s="30"/>
      <c r="G5" s="24"/>
    </row>
    <row r="6" spans="1:7">
      <c r="A6" s="231" t="s">
        <v>6</v>
      </c>
      <c r="B6" s="222" t="s">
        <v>31</v>
      </c>
      <c r="C6" s="222"/>
      <c r="D6" s="233" t="s">
        <v>32</v>
      </c>
      <c r="E6" s="235" t="s">
        <v>231</v>
      </c>
      <c r="F6" s="30"/>
      <c r="G6" s="24"/>
    </row>
    <row r="7" spans="1:7">
      <c r="A7" s="231"/>
      <c r="B7" s="222"/>
      <c r="C7" s="222"/>
      <c r="D7" s="234"/>
      <c r="E7" s="236"/>
      <c r="F7" s="30"/>
      <c r="G7" s="24"/>
    </row>
    <row r="8" spans="1:7">
      <c r="A8" s="31" t="s">
        <v>89</v>
      </c>
      <c r="B8" s="238" t="s">
        <v>91</v>
      </c>
      <c r="C8" s="238"/>
      <c r="D8" s="169">
        <v>54581818.18</v>
      </c>
      <c r="E8" s="169">
        <v>48680909.090000004</v>
      </c>
      <c r="F8" s="108"/>
      <c r="G8" s="24"/>
    </row>
    <row r="9" spans="1:7" ht="15" customHeight="1">
      <c r="A9" s="32" t="s">
        <v>36</v>
      </c>
      <c r="B9" s="225" t="s">
        <v>90</v>
      </c>
      <c r="C9" s="226"/>
      <c r="D9" s="170"/>
      <c r="E9" s="149"/>
      <c r="F9" s="24"/>
      <c r="G9" s="24"/>
    </row>
    <row r="10" spans="1:7" ht="15" customHeight="1">
      <c r="A10" s="31" t="s">
        <v>41</v>
      </c>
      <c r="B10" s="227" t="s">
        <v>211</v>
      </c>
      <c r="C10" s="228"/>
      <c r="D10" s="170">
        <f>+D8-D9</f>
        <v>54581818.18</v>
      </c>
      <c r="E10" s="159">
        <f>+E8-E9</f>
        <v>48680909.090000004</v>
      </c>
      <c r="F10" s="24"/>
      <c r="G10" s="24"/>
    </row>
    <row r="11" spans="1:7" ht="15" customHeight="1">
      <c r="A11" s="32" t="s">
        <v>45</v>
      </c>
      <c r="B11" s="225" t="s">
        <v>92</v>
      </c>
      <c r="C11" s="226"/>
      <c r="D11" s="170"/>
      <c r="E11" s="169"/>
      <c r="F11" s="24"/>
      <c r="G11" s="24"/>
    </row>
    <row r="12" spans="1:7">
      <c r="A12" s="32" t="s">
        <v>47</v>
      </c>
      <c r="B12" s="239" t="s">
        <v>212</v>
      </c>
      <c r="C12" s="239"/>
      <c r="D12" s="169"/>
      <c r="E12" s="169"/>
      <c r="F12" s="24"/>
      <c r="G12" s="24"/>
    </row>
    <row r="13" spans="1:7">
      <c r="A13" s="32" t="s">
        <v>48</v>
      </c>
      <c r="B13" s="239" t="s">
        <v>40</v>
      </c>
      <c r="C13" s="239"/>
      <c r="D13" s="171"/>
      <c r="E13" s="172"/>
      <c r="F13" s="24"/>
      <c r="G13" s="24"/>
    </row>
    <row r="14" spans="1:7">
      <c r="A14" s="32" t="s">
        <v>93</v>
      </c>
      <c r="B14" s="240" t="s">
        <v>112</v>
      </c>
      <c r="C14" s="240"/>
      <c r="D14" s="173"/>
      <c r="E14" s="173"/>
      <c r="F14" s="24"/>
      <c r="G14" s="24"/>
    </row>
    <row r="15" spans="1:7">
      <c r="A15" s="32" t="s">
        <v>94</v>
      </c>
      <c r="B15" s="229" t="s">
        <v>113</v>
      </c>
      <c r="C15" s="230"/>
      <c r="D15" s="173"/>
      <c r="E15" s="173"/>
      <c r="F15" s="24"/>
      <c r="G15" s="24"/>
    </row>
    <row r="16" spans="1:7" ht="15" customHeight="1">
      <c r="A16" s="32" t="s">
        <v>95</v>
      </c>
      <c r="B16" s="225" t="s">
        <v>114</v>
      </c>
      <c r="C16" s="226"/>
      <c r="D16" s="174"/>
      <c r="E16" s="175"/>
      <c r="F16" s="24"/>
      <c r="G16" s="24"/>
    </row>
    <row r="17" spans="1:8" ht="15" customHeight="1">
      <c r="A17" s="32" t="s">
        <v>96</v>
      </c>
      <c r="B17" s="225" t="s">
        <v>153</v>
      </c>
      <c r="C17" s="226"/>
      <c r="D17" s="170">
        <v>116948596.12</v>
      </c>
      <c r="E17" s="175">
        <v>91092454.560000002</v>
      </c>
      <c r="F17" s="24"/>
      <c r="G17" s="24"/>
    </row>
    <row r="18" spans="1:8">
      <c r="A18" s="32" t="s">
        <v>97</v>
      </c>
      <c r="B18" s="241" t="s">
        <v>115</v>
      </c>
      <c r="C18" s="242"/>
      <c r="D18" s="170"/>
      <c r="E18" s="176"/>
      <c r="F18" s="24"/>
      <c r="G18" s="24"/>
    </row>
    <row r="19" spans="1:8" ht="15" customHeight="1">
      <c r="A19" s="32" t="s">
        <v>98</v>
      </c>
      <c r="B19" s="225" t="s">
        <v>35</v>
      </c>
      <c r="C19" s="226"/>
      <c r="D19" s="170"/>
      <c r="E19" s="145"/>
      <c r="F19" s="24"/>
      <c r="G19" s="24"/>
    </row>
    <row r="20" spans="1:8" ht="15" customHeight="1">
      <c r="A20" s="32" t="s">
        <v>99</v>
      </c>
      <c r="B20" s="225" t="s">
        <v>116</v>
      </c>
      <c r="C20" s="226"/>
      <c r="D20" s="170"/>
      <c r="E20" s="145"/>
      <c r="F20" s="34"/>
      <c r="G20" s="24"/>
    </row>
    <row r="21" spans="1:8" ht="15" customHeight="1">
      <c r="A21" s="32" t="s">
        <v>100</v>
      </c>
      <c r="B21" s="225" t="s">
        <v>117</v>
      </c>
      <c r="C21" s="226"/>
      <c r="D21" s="170"/>
      <c r="E21" s="145"/>
      <c r="F21" s="24"/>
      <c r="G21" s="24"/>
    </row>
    <row r="22" spans="1:8">
      <c r="A22" s="32" t="s">
        <v>101</v>
      </c>
      <c r="B22" s="241" t="s">
        <v>118</v>
      </c>
      <c r="C22" s="242"/>
      <c r="D22" s="170"/>
      <c r="E22" s="145"/>
      <c r="F22" s="24"/>
      <c r="G22" s="30"/>
    </row>
    <row r="23" spans="1:8">
      <c r="A23" s="32" t="s">
        <v>102</v>
      </c>
      <c r="B23" s="241" t="s">
        <v>213</v>
      </c>
      <c r="C23" s="242"/>
      <c r="D23" s="170"/>
      <c r="E23" s="145"/>
      <c r="F23" s="24"/>
      <c r="G23" s="24"/>
    </row>
    <row r="24" spans="1:8" ht="15" customHeight="1">
      <c r="A24" s="32" t="s">
        <v>103</v>
      </c>
      <c r="B24" s="225" t="s">
        <v>119</v>
      </c>
      <c r="C24" s="226"/>
      <c r="D24" s="170"/>
      <c r="E24" s="145">
        <v>692037.92</v>
      </c>
      <c r="F24" s="34"/>
      <c r="G24" s="24"/>
    </row>
    <row r="25" spans="1:8" s="51" customFormat="1" ht="15" customHeight="1">
      <c r="A25" s="31" t="s">
        <v>104</v>
      </c>
      <c r="B25" s="227" t="s">
        <v>42</v>
      </c>
      <c r="C25" s="228"/>
      <c r="D25" s="148">
        <f>+D10-D16-D17-D18-D19+D20+D12+D15</f>
        <v>-62366777.940000005</v>
      </c>
      <c r="E25" s="148">
        <f>+E10-E16-E17-E18-E19+E20+E12+E15-E23-E24</f>
        <v>-43103583.390000001</v>
      </c>
      <c r="F25" s="52"/>
      <c r="G25" s="50"/>
    </row>
    <row r="26" spans="1:8" ht="15" customHeight="1">
      <c r="A26" s="32" t="s">
        <v>105</v>
      </c>
      <c r="B26" s="225" t="s">
        <v>44</v>
      </c>
      <c r="C26" s="226"/>
      <c r="D26" s="170">
        <v>0</v>
      </c>
      <c r="E26" s="145">
        <v>0</v>
      </c>
      <c r="F26" s="108"/>
      <c r="G26" s="108"/>
    </row>
    <row r="27" spans="1:8" s="51" customFormat="1" ht="15" customHeight="1">
      <c r="A27" s="31" t="s">
        <v>106</v>
      </c>
      <c r="B27" s="227" t="s">
        <v>46</v>
      </c>
      <c r="C27" s="228"/>
      <c r="D27" s="177">
        <f>+D25-D26</f>
        <v>-62366777.940000005</v>
      </c>
      <c r="E27" s="146">
        <f>+E25-E26</f>
        <v>-43103583.390000001</v>
      </c>
      <c r="F27" s="117"/>
      <c r="G27" s="52"/>
    </row>
    <row r="28" spans="1:8" s="51" customFormat="1" ht="29.25" customHeight="1">
      <c r="A28" s="31" t="s">
        <v>107</v>
      </c>
      <c r="B28" s="227" t="s">
        <v>214</v>
      </c>
      <c r="C28" s="228"/>
      <c r="D28" s="177"/>
      <c r="E28" s="146"/>
      <c r="F28" s="52"/>
      <c r="G28" s="50"/>
    </row>
    <row r="29" spans="1:8" s="51" customFormat="1" ht="15" customHeight="1">
      <c r="A29" s="31" t="s">
        <v>108</v>
      </c>
      <c r="B29" s="227" t="s">
        <v>280</v>
      </c>
      <c r="C29" s="228"/>
      <c r="D29" s="177">
        <f>+D27-D28</f>
        <v>-62366777.940000005</v>
      </c>
      <c r="E29" s="178">
        <f>+E27</f>
        <v>-43103583.390000001</v>
      </c>
      <c r="F29" s="117"/>
      <c r="G29" s="50"/>
      <c r="H29" s="114"/>
    </row>
    <row r="30" spans="1:8" s="51" customFormat="1" ht="15" customHeight="1">
      <c r="A30" s="31" t="s">
        <v>109</v>
      </c>
      <c r="B30" s="227" t="s">
        <v>120</v>
      </c>
      <c r="C30" s="228"/>
      <c r="D30" s="177"/>
      <c r="E30" s="178">
        <f>E31+E32+E33</f>
        <v>0</v>
      </c>
      <c r="F30" s="50"/>
      <c r="G30" s="50"/>
    </row>
    <row r="31" spans="1:8" ht="15" customHeight="1">
      <c r="A31" s="32" t="s">
        <v>254</v>
      </c>
      <c r="B31" s="225" t="s">
        <v>215</v>
      </c>
      <c r="C31" s="226"/>
      <c r="D31" s="170"/>
      <c r="E31" s="176"/>
      <c r="F31" s="34"/>
      <c r="G31" s="24"/>
    </row>
    <row r="32" spans="1:8">
      <c r="A32" s="32" t="s">
        <v>255</v>
      </c>
      <c r="B32" s="225" t="s">
        <v>121</v>
      </c>
      <c r="C32" s="226"/>
      <c r="D32" s="169"/>
      <c r="E32" s="169"/>
      <c r="F32" s="34"/>
      <c r="G32" s="34"/>
    </row>
    <row r="33" spans="1:7">
      <c r="A33" s="32" t="s">
        <v>256</v>
      </c>
      <c r="B33" s="240" t="s">
        <v>122</v>
      </c>
      <c r="C33" s="238"/>
      <c r="D33" s="173"/>
      <c r="E33" s="173"/>
      <c r="F33" s="24"/>
      <c r="G33" s="24"/>
    </row>
    <row r="34" spans="1:7" s="51" customFormat="1" ht="15">
      <c r="A34" s="31" t="s">
        <v>110</v>
      </c>
      <c r="B34" s="238" t="s">
        <v>123</v>
      </c>
      <c r="C34" s="238"/>
      <c r="D34" s="159">
        <f>+D29-D30-D31-D32-D33</f>
        <v>-62366777.940000005</v>
      </c>
      <c r="E34" s="173">
        <f>+E29+E30</f>
        <v>-43103583.390000001</v>
      </c>
      <c r="F34" s="50"/>
      <c r="G34" s="50"/>
    </row>
    <row r="35" spans="1:7" s="51" customFormat="1" ht="15" customHeight="1">
      <c r="A35" s="31" t="s">
        <v>111</v>
      </c>
      <c r="B35" s="227" t="s">
        <v>216</v>
      </c>
      <c r="C35" s="228"/>
      <c r="D35" s="23"/>
      <c r="E35" s="33"/>
      <c r="F35" s="50"/>
      <c r="G35" s="50"/>
    </row>
    <row r="36" spans="1:7" ht="14.1" customHeight="1">
      <c r="A36" s="27"/>
      <c r="B36" s="24"/>
      <c r="C36" s="35"/>
      <c r="D36" s="35"/>
      <c r="E36" s="112"/>
      <c r="F36" s="24"/>
      <c r="G36" s="24"/>
    </row>
    <row r="37" spans="1:7" ht="14.1" customHeight="1">
      <c r="A37" s="27"/>
      <c r="B37" s="24"/>
      <c r="C37" s="35"/>
      <c r="D37" s="35"/>
      <c r="E37" s="112"/>
      <c r="F37" s="24"/>
      <c r="G37" s="24"/>
    </row>
    <row r="38" spans="1:7" ht="14.1" customHeight="1">
      <c r="A38" s="27"/>
      <c r="B38" s="24" t="str">
        <f>+blanc!B73</f>
        <v>Çàõèðàë __________________________________/                                         /</v>
      </c>
      <c r="C38" s="24"/>
      <c r="D38" s="24"/>
      <c r="E38" s="25"/>
      <c r="F38" s="30"/>
      <c r="G38" s="24"/>
    </row>
    <row r="39" spans="1:7">
      <c r="A39" s="27"/>
      <c r="B39" s="30"/>
      <c r="C39" s="36"/>
      <c r="D39" s="36"/>
      <c r="E39" s="110"/>
      <c r="F39" s="30"/>
      <c r="G39" s="24"/>
    </row>
    <row r="40" spans="1:7" ht="14.1" customHeight="1">
      <c r="A40" s="86"/>
      <c r="B40" s="24" t="str">
        <f>+blanc!B75</f>
        <v>Ерөнхий нÿãòëàí áîäîã÷ ____________________________/............................../</v>
      </c>
      <c r="C40" s="24"/>
      <c r="D40" s="24"/>
      <c r="E40" s="25"/>
      <c r="F40" s="24"/>
      <c r="G40" s="24"/>
    </row>
    <row r="41" spans="1:7" ht="14.1" customHeight="1">
      <c r="A41" s="27"/>
      <c r="F41" s="30"/>
      <c r="G41" s="24"/>
    </row>
    <row r="42" spans="1:7" ht="14.1" customHeight="1">
      <c r="A42" s="27"/>
      <c r="B42" s="24"/>
      <c r="C42" s="232"/>
      <c r="D42" s="232"/>
      <c r="E42" s="232"/>
      <c r="F42" s="24"/>
      <c r="G42" s="24"/>
    </row>
  </sheetData>
  <mergeCells count="36">
    <mergeCell ref="C42:E42"/>
    <mergeCell ref="B10:C10"/>
    <mergeCell ref="B9:C9"/>
    <mergeCell ref="B11:C11"/>
    <mergeCell ref="B16:C16"/>
    <mergeCell ref="B17:C17"/>
    <mergeCell ref="B19:C19"/>
    <mergeCell ref="B18:C18"/>
    <mergeCell ref="B20:C20"/>
    <mergeCell ref="B33:C33"/>
    <mergeCell ref="B34:C34"/>
    <mergeCell ref="B32:C32"/>
    <mergeCell ref="B21:C21"/>
    <mergeCell ref="B22:C22"/>
    <mergeCell ref="B23:C23"/>
    <mergeCell ref="B24:C24"/>
    <mergeCell ref="A1:E1"/>
    <mergeCell ref="B8:C8"/>
    <mergeCell ref="B12:C12"/>
    <mergeCell ref="B13:C13"/>
    <mergeCell ref="B14:C14"/>
    <mergeCell ref="B15:C15"/>
    <mergeCell ref="A6:A7"/>
    <mergeCell ref="B6:C7"/>
    <mergeCell ref="C2:E2"/>
    <mergeCell ref="D6:D7"/>
    <mergeCell ref="E6:E7"/>
    <mergeCell ref="A4:C4"/>
    <mergeCell ref="B31:C31"/>
    <mergeCell ref="B35:C35"/>
    <mergeCell ref="B25:C25"/>
    <mergeCell ref="B26:C26"/>
    <mergeCell ref="B27:C27"/>
    <mergeCell ref="B28:C28"/>
    <mergeCell ref="B29:C29"/>
    <mergeCell ref="B30:C30"/>
  </mergeCells>
  <pageMargins left="0.7" right="0.7" top="0.75" bottom="0.75" header="0.3" footer="0.3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8"/>
  <sheetViews>
    <sheetView view="pageLayout" topLeftCell="A5" zoomScaleNormal="100" workbookViewId="0">
      <selection activeCell="I17" sqref="I17"/>
    </sheetView>
  </sheetViews>
  <sheetFormatPr defaultColWidth="9.125" defaultRowHeight="12.75"/>
  <cols>
    <col min="1" max="1" width="4.625" style="3" customWidth="1"/>
    <col min="2" max="2" width="30.25" style="3" customWidth="1"/>
    <col min="3" max="3" width="18.75" style="3" customWidth="1"/>
    <col min="4" max="4" width="8.25" style="61" customWidth="1"/>
    <col min="5" max="5" width="18.375" style="3" customWidth="1"/>
    <col min="6" max="6" width="13.375" style="3" customWidth="1"/>
    <col min="7" max="7" width="12.75" style="62" customWidth="1"/>
    <col min="8" max="8" width="20" style="61" customWidth="1"/>
    <col min="9" max="9" width="23.25" style="3" customWidth="1"/>
    <col min="10" max="10" width="20.125" style="3" customWidth="1"/>
    <col min="11" max="16384" width="9.125" style="3"/>
  </cols>
  <sheetData>
    <row r="3" spans="1:10" ht="14.25">
      <c r="A3" s="217" t="s">
        <v>49</v>
      </c>
      <c r="B3" s="217"/>
      <c r="C3" s="217"/>
      <c r="D3" s="217"/>
      <c r="E3" s="217"/>
      <c r="F3" s="217"/>
      <c r="G3" s="217"/>
      <c r="H3" s="217"/>
      <c r="I3" s="217"/>
    </row>
    <row r="4" spans="1:10" ht="14.25">
      <c r="A4" s="243" t="str">
        <f>+orlogo!A3</f>
        <v>"Монгол шилтгээн" ХК</v>
      </c>
      <c r="B4" s="243"/>
      <c r="C4" s="243"/>
      <c r="D4" s="243"/>
      <c r="E4" s="245" t="str">
        <f>+orlogo!C2</f>
        <v>2025 îíû 12 ñàðûí 31 ºäºð</v>
      </c>
      <c r="F4" s="245"/>
      <c r="G4" s="245"/>
      <c r="H4" s="245"/>
      <c r="I4" s="245"/>
      <c r="J4" s="245"/>
    </row>
    <row r="5" spans="1:10">
      <c r="A5" s="41" t="s">
        <v>4</v>
      </c>
      <c r="B5" s="41"/>
      <c r="C5" s="41"/>
      <c r="D5" s="55"/>
      <c r="E5" s="39"/>
      <c r="F5" s="39"/>
      <c r="G5" s="120"/>
      <c r="H5" s="56"/>
      <c r="I5" s="120"/>
    </row>
    <row r="6" spans="1:10">
      <c r="A6" s="120"/>
      <c r="B6" s="39"/>
      <c r="C6" s="39"/>
      <c r="D6" s="55"/>
      <c r="E6" s="39"/>
      <c r="F6" s="39"/>
      <c r="G6" s="120"/>
      <c r="H6" s="55"/>
      <c r="I6" s="39"/>
    </row>
    <row r="7" spans="1:10" s="57" customFormat="1" ht="77.25" customHeight="1">
      <c r="A7" s="18" t="s">
        <v>124</v>
      </c>
      <c r="B7" s="18" t="s">
        <v>31</v>
      </c>
      <c r="C7" s="18" t="s">
        <v>125</v>
      </c>
      <c r="D7" s="129" t="s">
        <v>221</v>
      </c>
      <c r="E7" s="118" t="s">
        <v>150</v>
      </c>
      <c r="F7" s="118" t="s">
        <v>151</v>
      </c>
      <c r="G7" s="118" t="s">
        <v>222</v>
      </c>
      <c r="H7" s="130" t="s">
        <v>87</v>
      </c>
      <c r="I7" s="118" t="s">
        <v>50</v>
      </c>
      <c r="J7" s="118" t="s">
        <v>223</v>
      </c>
    </row>
    <row r="8" spans="1:10" ht="28.5">
      <c r="A8" s="46">
        <v>1</v>
      </c>
      <c r="B8" s="23" t="s">
        <v>306</v>
      </c>
      <c r="C8" s="143">
        <f>+blanc!C59+blanc!C60</f>
        <v>5400000100</v>
      </c>
      <c r="D8" s="131"/>
      <c r="E8" s="200">
        <f>+blanc!C63</f>
        <v>509998500</v>
      </c>
      <c r="F8" s="131"/>
      <c r="G8" s="132"/>
      <c r="H8" s="131">
        <f>+blanc!C66</f>
        <v>138023400</v>
      </c>
      <c r="I8" s="131">
        <f>+blanc!C67</f>
        <v>-1057125270.8099999</v>
      </c>
      <c r="J8" s="133">
        <f>SUM(C8:I8)</f>
        <v>4990896729.1900005</v>
      </c>
    </row>
    <row r="9" spans="1:10" ht="42.75">
      <c r="A9" s="46">
        <f>+A8+1</f>
        <v>2</v>
      </c>
      <c r="B9" s="21" t="s">
        <v>217</v>
      </c>
      <c r="C9" s="131"/>
      <c r="D9" s="131"/>
      <c r="E9" s="200"/>
      <c r="F9" s="131"/>
      <c r="G9" s="132"/>
      <c r="H9" s="131"/>
      <c r="I9" s="131"/>
      <c r="J9" s="133">
        <f t="shared" ref="J9:J15" si="0">SUM(C9:I9)</f>
        <v>0</v>
      </c>
    </row>
    <row r="10" spans="1:10" ht="14.25">
      <c r="A10" s="46">
        <f t="shared" ref="A10:A16" si="1">+A9+1</f>
        <v>3</v>
      </c>
      <c r="B10" s="119" t="s">
        <v>51</v>
      </c>
      <c r="C10" s="134"/>
      <c r="D10" s="131"/>
      <c r="E10" s="200"/>
      <c r="F10" s="131"/>
      <c r="G10" s="132"/>
      <c r="H10" s="131"/>
      <c r="I10" s="131"/>
      <c r="J10" s="133">
        <f t="shared" si="0"/>
        <v>0</v>
      </c>
    </row>
    <row r="11" spans="1:10" ht="28.5">
      <c r="A11" s="46">
        <f t="shared" si="1"/>
        <v>4</v>
      </c>
      <c r="B11" s="21" t="s">
        <v>218</v>
      </c>
      <c r="C11" s="131"/>
      <c r="D11" s="131"/>
      <c r="E11" s="200"/>
      <c r="F11" s="131"/>
      <c r="G11" s="132"/>
      <c r="H11" s="131"/>
      <c r="I11" s="131">
        <f>+orlogo!E27</f>
        <v>-43103583.390000001</v>
      </c>
      <c r="J11" s="133">
        <f t="shared" si="0"/>
        <v>-43103583.390000001</v>
      </c>
    </row>
    <row r="12" spans="1:10" ht="14.25">
      <c r="A12" s="46">
        <f t="shared" si="1"/>
        <v>5</v>
      </c>
      <c r="B12" s="21" t="s">
        <v>120</v>
      </c>
      <c r="C12" s="135"/>
      <c r="D12" s="131"/>
      <c r="E12" s="200"/>
      <c r="F12" s="131"/>
      <c r="G12" s="132"/>
      <c r="H12" s="131"/>
      <c r="I12" s="131"/>
      <c r="J12" s="133">
        <f t="shared" si="0"/>
        <v>0</v>
      </c>
    </row>
    <row r="13" spans="1:10" ht="14.25">
      <c r="A13" s="46">
        <f t="shared" si="1"/>
        <v>6</v>
      </c>
      <c r="B13" s="20" t="s">
        <v>126</v>
      </c>
      <c r="C13" s="200"/>
      <c r="D13" s="131"/>
      <c r="E13" s="200"/>
      <c r="F13" s="131"/>
      <c r="G13" s="132"/>
      <c r="H13" s="131"/>
      <c r="I13" s="131"/>
      <c r="J13" s="133">
        <f t="shared" si="0"/>
        <v>0</v>
      </c>
    </row>
    <row r="14" spans="1:10" ht="14.25">
      <c r="A14" s="46">
        <f t="shared" si="1"/>
        <v>7</v>
      </c>
      <c r="B14" s="21" t="s">
        <v>219</v>
      </c>
      <c r="C14" s="135"/>
      <c r="D14" s="131"/>
      <c r="E14" s="200"/>
      <c r="F14" s="131"/>
      <c r="G14" s="132"/>
      <c r="H14" s="131"/>
      <c r="I14" s="131"/>
      <c r="J14" s="133">
        <f t="shared" si="0"/>
        <v>0</v>
      </c>
    </row>
    <row r="15" spans="1:10" ht="28.5">
      <c r="A15" s="46">
        <f t="shared" si="1"/>
        <v>8</v>
      </c>
      <c r="B15" s="136" t="s">
        <v>220</v>
      </c>
      <c r="C15" s="131"/>
      <c r="D15" s="131"/>
      <c r="E15" s="200"/>
      <c r="F15" s="131"/>
      <c r="G15" s="132"/>
      <c r="H15" s="131"/>
      <c r="I15" s="131"/>
      <c r="J15" s="133">
        <f t="shared" si="0"/>
        <v>0</v>
      </c>
    </row>
    <row r="16" spans="1:10" ht="28.5">
      <c r="A16" s="18">
        <f t="shared" si="1"/>
        <v>9</v>
      </c>
      <c r="B16" s="23" t="s">
        <v>307</v>
      </c>
      <c r="C16" s="144">
        <f t="shared" ref="C16:I16" si="2">SUM(C8:C15)</f>
        <v>5400000100</v>
      </c>
      <c r="D16" s="134">
        <f t="shared" si="2"/>
        <v>0</v>
      </c>
      <c r="E16" s="201">
        <f t="shared" si="2"/>
        <v>509998500</v>
      </c>
      <c r="F16" s="134">
        <f t="shared" si="2"/>
        <v>0</v>
      </c>
      <c r="G16" s="134">
        <f t="shared" si="2"/>
        <v>0</v>
      </c>
      <c r="H16" s="134">
        <f t="shared" si="2"/>
        <v>138023400</v>
      </c>
      <c r="I16" s="134">
        <f t="shared" si="2"/>
        <v>-1100228854.2</v>
      </c>
      <c r="J16" s="137">
        <f>SUM(C16:I16)</f>
        <v>4947793145.8000002</v>
      </c>
    </row>
    <row r="17" spans="1:10">
      <c r="A17" s="58"/>
      <c r="B17" s="58"/>
      <c r="C17" s="58"/>
      <c r="D17" s="59"/>
      <c r="E17" s="58"/>
      <c r="F17" s="58"/>
      <c r="G17" s="40"/>
      <c r="H17" s="59"/>
      <c r="I17" s="138"/>
    </row>
    <row r="18" spans="1:10">
      <c r="A18" s="244"/>
      <c r="B18" s="244"/>
      <c r="C18" s="244"/>
      <c r="D18" s="244"/>
      <c r="E18" s="244"/>
      <c r="F18" s="244"/>
      <c r="G18" s="244"/>
      <c r="H18" s="244"/>
      <c r="I18" s="244"/>
      <c r="J18" s="74"/>
    </row>
    <row r="19" spans="1:10" ht="14.25">
      <c r="A19" s="10"/>
      <c r="B19" s="10"/>
      <c r="C19" s="9" t="str">
        <f>+orlogo!B38</f>
        <v>Çàõèðàë __________________________________/                                         /</v>
      </c>
      <c r="D19" s="139"/>
      <c r="E19" s="10"/>
      <c r="F19" s="10"/>
      <c r="G19" s="9"/>
      <c r="H19" s="140"/>
      <c r="I19" s="142"/>
    </row>
    <row r="20" spans="1:10" ht="14.25">
      <c r="A20" s="10"/>
      <c r="B20" s="10"/>
      <c r="C20" s="9"/>
      <c r="D20" s="139"/>
      <c r="E20" s="10"/>
      <c r="F20" s="10"/>
      <c r="G20" s="9"/>
      <c r="H20" s="140"/>
      <c r="I20" s="10"/>
    </row>
    <row r="21" spans="1:10" ht="14.25">
      <c r="A21" s="220" t="s">
        <v>294</v>
      </c>
      <c r="B21" s="220"/>
      <c r="C21" s="220"/>
      <c r="D21" s="220"/>
      <c r="E21" s="220"/>
      <c r="F21" s="220"/>
      <c r="G21" s="220"/>
      <c r="H21" s="220"/>
      <c r="I21" s="220"/>
    </row>
    <row r="22" spans="1:10" ht="14.25">
      <c r="A22" s="8"/>
      <c r="B22" s="8"/>
      <c r="C22" s="8"/>
      <c r="D22" s="26"/>
      <c r="E22" s="8"/>
      <c r="F22" s="8"/>
      <c r="G22" s="141"/>
      <c r="H22" s="26"/>
      <c r="I22" s="8"/>
    </row>
    <row r="28" spans="1:10">
      <c r="B28" s="60"/>
      <c r="C28" s="60"/>
    </row>
  </sheetData>
  <mergeCells count="5">
    <mergeCell ref="A3:I3"/>
    <mergeCell ref="A4:D4"/>
    <mergeCell ref="A18:I18"/>
    <mergeCell ref="A21:I21"/>
    <mergeCell ref="E4:J4"/>
  </mergeCells>
  <pageMargins left="0.47" right="0.13541666666666666" top="0.75" bottom="0.75" header="0.3" footer="0.3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5"/>
  <sheetViews>
    <sheetView view="pageLayout" topLeftCell="A22" zoomScaleNormal="100" workbookViewId="0">
      <selection activeCell="E25" sqref="E25"/>
    </sheetView>
  </sheetViews>
  <sheetFormatPr defaultColWidth="9.125" defaultRowHeight="12.75"/>
  <cols>
    <col min="1" max="1" width="8.75" style="3" customWidth="1"/>
    <col min="2" max="2" width="5.375" style="3" customWidth="1"/>
    <col min="3" max="3" width="46" style="3" customWidth="1"/>
    <col min="4" max="4" width="18.125" style="85" customWidth="1"/>
    <col min="5" max="5" width="18.875" style="61" customWidth="1"/>
    <col min="6" max="6" width="17.25" style="3" bestFit="1" customWidth="1"/>
    <col min="7" max="7" width="12.875" style="3" bestFit="1" customWidth="1"/>
    <col min="8" max="8" width="11.25" style="3" bestFit="1" customWidth="1"/>
    <col min="9" max="16384" width="9.125" style="3"/>
  </cols>
  <sheetData>
    <row r="2" spans="1:6">
      <c r="A2" s="259" t="s">
        <v>279</v>
      </c>
      <c r="B2" s="259"/>
      <c r="C2" s="259"/>
      <c r="D2" s="259"/>
      <c r="E2" s="259"/>
    </row>
    <row r="3" spans="1:6" ht="14.25">
      <c r="A3" s="97" t="str">
        <f>+blanc!A3</f>
        <v>"Монгол шилтгээн" ХК</v>
      </c>
      <c r="B3" s="39"/>
      <c r="D3" s="87"/>
      <c r="E3" s="116" t="str">
        <f>+uu!E4</f>
        <v>2025 îíû 12 ñàðûí 31 ºäºð</v>
      </c>
    </row>
    <row r="4" spans="1:6">
      <c r="A4" s="206" t="s">
        <v>4</v>
      </c>
      <c r="B4" s="206"/>
      <c r="C4" s="206"/>
      <c r="D4" s="64"/>
      <c r="E4" s="64"/>
    </row>
    <row r="5" spans="1:6">
      <c r="A5" s="65"/>
      <c r="B5" s="65"/>
      <c r="C5" s="65"/>
      <c r="D5" s="66"/>
      <c r="E5" s="66"/>
    </row>
    <row r="6" spans="1:6" ht="25.5">
      <c r="A6" s="99" t="s">
        <v>6</v>
      </c>
      <c r="B6" s="215" t="s">
        <v>31</v>
      </c>
      <c r="C6" s="215"/>
      <c r="D6" s="67" t="s">
        <v>52</v>
      </c>
      <c r="E6" s="98" t="s">
        <v>231</v>
      </c>
    </row>
    <row r="7" spans="1:6">
      <c r="A7" s="68">
        <v>1</v>
      </c>
      <c r="B7" s="260" t="s">
        <v>53</v>
      </c>
      <c r="C7" s="261"/>
      <c r="D7" s="69"/>
      <c r="E7" s="88"/>
    </row>
    <row r="8" spans="1:6">
      <c r="A8" s="70" t="s">
        <v>11</v>
      </c>
      <c r="B8" s="262" t="s">
        <v>127</v>
      </c>
      <c r="C8" s="263"/>
      <c r="D8" s="179">
        <f>D9+D14</f>
        <v>60040000</v>
      </c>
      <c r="E8" s="179">
        <f>SUM(E9:E14)</f>
        <v>53549000</v>
      </c>
    </row>
    <row r="9" spans="1:6" ht="12" customHeight="1">
      <c r="A9" s="70" t="s">
        <v>161</v>
      </c>
      <c r="B9" s="71"/>
      <c r="C9" s="72" t="s">
        <v>224</v>
      </c>
      <c r="D9" s="179">
        <v>60040000</v>
      </c>
      <c r="E9" s="179">
        <v>53549000</v>
      </c>
      <c r="F9" s="73"/>
    </row>
    <row r="10" spans="1:6" ht="12" customHeight="1">
      <c r="A10" s="70" t="s">
        <v>162</v>
      </c>
      <c r="B10" s="71"/>
      <c r="C10" s="72" t="s">
        <v>225</v>
      </c>
      <c r="D10" s="180"/>
      <c r="E10" s="179"/>
    </row>
    <row r="11" spans="1:6" ht="12" customHeight="1">
      <c r="A11" s="70" t="s">
        <v>163</v>
      </c>
      <c r="B11" s="71"/>
      <c r="C11" s="72" t="s">
        <v>54</v>
      </c>
      <c r="D11" s="180"/>
      <c r="E11" s="179"/>
    </row>
    <row r="12" spans="1:6" ht="12" customHeight="1">
      <c r="A12" s="70" t="s">
        <v>164</v>
      </c>
      <c r="B12" s="71"/>
      <c r="C12" s="72" t="s">
        <v>128</v>
      </c>
      <c r="D12" s="180"/>
      <c r="E12" s="179"/>
    </row>
    <row r="13" spans="1:6" ht="12" customHeight="1">
      <c r="A13" s="70" t="s">
        <v>165</v>
      </c>
      <c r="B13" s="71"/>
      <c r="C13" s="72" t="s">
        <v>226</v>
      </c>
      <c r="D13" s="181"/>
      <c r="E13" s="182"/>
    </row>
    <row r="14" spans="1:6" ht="12" customHeight="1">
      <c r="A14" s="70" t="s">
        <v>166</v>
      </c>
      <c r="B14" s="71"/>
      <c r="C14" s="72" t="s">
        <v>129</v>
      </c>
      <c r="D14" s="181"/>
      <c r="E14" s="182"/>
    </row>
    <row r="15" spans="1:6" ht="12" customHeight="1" thickBot="1">
      <c r="A15" s="70" t="s">
        <v>33</v>
      </c>
      <c r="B15" s="258" t="s">
        <v>130</v>
      </c>
      <c r="C15" s="258"/>
      <c r="D15" s="183">
        <f>SUM(D16:D24)</f>
        <v>123578737.84999999</v>
      </c>
      <c r="E15" s="179">
        <f>SUM(E16:E24)</f>
        <v>96634430.159999996</v>
      </c>
      <c r="F15" s="74"/>
    </row>
    <row r="16" spans="1:6" ht="12" customHeight="1">
      <c r="A16" s="70" t="s">
        <v>172</v>
      </c>
      <c r="B16" s="80"/>
      <c r="C16" s="81" t="s">
        <v>131</v>
      </c>
      <c r="D16" s="184">
        <v>16264766</v>
      </c>
      <c r="E16" s="185">
        <v>13731966</v>
      </c>
      <c r="F16" s="74"/>
    </row>
    <row r="17" spans="1:8" ht="12" customHeight="1">
      <c r="A17" s="70" t="s">
        <v>173</v>
      </c>
      <c r="B17" s="75"/>
      <c r="C17" s="72" t="s">
        <v>227</v>
      </c>
      <c r="D17" s="180">
        <v>978230.73</v>
      </c>
      <c r="E17" s="186">
        <v>4163759.43</v>
      </c>
    </row>
    <row r="18" spans="1:8" ht="12" customHeight="1">
      <c r="A18" s="70" t="s">
        <v>174</v>
      </c>
      <c r="B18" s="75"/>
      <c r="C18" s="72" t="s">
        <v>132</v>
      </c>
      <c r="D18" s="180">
        <v>2885616.37</v>
      </c>
      <c r="E18" s="186">
        <v>5028550</v>
      </c>
      <c r="G18" s="74"/>
    </row>
    <row r="19" spans="1:8" ht="12" customHeight="1">
      <c r="A19" s="70" t="s">
        <v>175</v>
      </c>
      <c r="B19" s="76"/>
      <c r="C19" s="77" t="s">
        <v>133</v>
      </c>
      <c r="D19" s="187">
        <v>11244444</v>
      </c>
      <c r="E19" s="186">
        <v>13264781</v>
      </c>
      <c r="H19" s="78"/>
    </row>
    <row r="20" spans="1:8" s="78" customFormat="1" ht="12" customHeight="1">
      <c r="A20" s="70" t="s">
        <v>176</v>
      </c>
      <c r="B20" s="76"/>
      <c r="C20" s="72" t="s">
        <v>228</v>
      </c>
      <c r="D20" s="187">
        <v>7755000</v>
      </c>
      <c r="E20" s="186">
        <v>5517704</v>
      </c>
      <c r="G20" s="79"/>
      <c r="H20" s="3"/>
    </row>
    <row r="21" spans="1:8" ht="12" customHeight="1">
      <c r="A21" s="70" t="s">
        <v>177</v>
      </c>
      <c r="B21" s="76"/>
      <c r="C21" s="77" t="s">
        <v>134</v>
      </c>
      <c r="D21" s="187"/>
      <c r="E21" s="186"/>
      <c r="F21" s="74"/>
    </row>
    <row r="22" spans="1:8" ht="12" customHeight="1">
      <c r="A22" s="70" t="s">
        <v>178</v>
      </c>
      <c r="B22" s="76"/>
      <c r="C22" s="77" t="s">
        <v>135</v>
      </c>
      <c r="D22" s="187">
        <v>24097848.609999999</v>
      </c>
      <c r="E22" s="188">
        <f>838248+1935980+391272.73</f>
        <v>3165500.73</v>
      </c>
    </row>
    <row r="23" spans="1:8" ht="12" customHeight="1">
      <c r="A23" s="70" t="s">
        <v>179</v>
      </c>
      <c r="B23" s="76"/>
      <c r="C23" s="77" t="s">
        <v>229</v>
      </c>
      <c r="D23" s="187"/>
      <c r="E23" s="186"/>
    </row>
    <row r="24" spans="1:8" ht="12" customHeight="1" thickBot="1">
      <c r="A24" s="70" t="s">
        <v>180</v>
      </c>
      <c r="B24" s="76"/>
      <c r="C24" s="77" t="s">
        <v>136</v>
      </c>
      <c r="D24" s="187">
        <v>60352832.140000001</v>
      </c>
      <c r="E24" s="189">
        <v>51762169</v>
      </c>
    </row>
    <row r="25" spans="1:8" ht="12" customHeight="1" thickBot="1">
      <c r="A25" s="68" t="s">
        <v>34</v>
      </c>
      <c r="B25" s="268" t="s">
        <v>55</v>
      </c>
      <c r="C25" s="268"/>
      <c r="D25" s="179">
        <f>+D8-D15</f>
        <v>-63538737.849999994</v>
      </c>
      <c r="E25" s="190">
        <f>+E8-E15</f>
        <v>-43085430.159999996</v>
      </c>
      <c r="F25" s="73"/>
    </row>
    <row r="26" spans="1:8" ht="12" customHeight="1" thickBot="1">
      <c r="A26" s="68" t="s">
        <v>36</v>
      </c>
      <c r="B26" s="266" t="s">
        <v>230</v>
      </c>
      <c r="C26" s="267"/>
      <c r="D26" s="189">
        <f>SUM(D27:D31)</f>
        <v>0</v>
      </c>
      <c r="E26" s="185"/>
    </row>
    <row r="27" spans="1:8" ht="12" customHeight="1">
      <c r="A27" s="70" t="s">
        <v>37</v>
      </c>
      <c r="B27" s="248" t="s">
        <v>127</v>
      </c>
      <c r="C27" s="249"/>
      <c r="D27" s="191">
        <f>SUM(D28:D35)</f>
        <v>0</v>
      </c>
      <c r="E27" s="191">
        <f>SUM(E28:E35)</f>
        <v>0</v>
      </c>
    </row>
    <row r="28" spans="1:8" ht="12" customHeight="1">
      <c r="A28" s="70" t="s">
        <v>72</v>
      </c>
      <c r="B28" s="75"/>
      <c r="C28" s="72" t="s">
        <v>232</v>
      </c>
      <c r="D28" s="180"/>
      <c r="E28" s="179"/>
    </row>
    <row r="29" spans="1:8" ht="12" customHeight="1">
      <c r="A29" s="70" t="s">
        <v>194</v>
      </c>
      <c r="B29" s="75"/>
      <c r="C29" s="72" t="s">
        <v>233</v>
      </c>
      <c r="D29" s="179"/>
      <c r="E29" s="179"/>
    </row>
    <row r="30" spans="1:8" ht="12" customHeight="1">
      <c r="A30" s="70" t="s">
        <v>257</v>
      </c>
      <c r="B30" s="75"/>
      <c r="C30" s="72" t="s">
        <v>234</v>
      </c>
      <c r="D30" s="179"/>
      <c r="E30" s="179"/>
    </row>
    <row r="31" spans="1:8" ht="12" customHeight="1">
      <c r="A31" s="70" t="s">
        <v>258</v>
      </c>
      <c r="B31" s="75"/>
      <c r="C31" s="81" t="s">
        <v>235</v>
      </c>
      <c r="D31" s="179"/>
      <c r="E31" s="179"/>
    </row>
    <row r="32" spans="1:8" ht="12" customHeight="1">
      <c r="A32" s="70" t="s">
        <v>259</v>
      </c>
      <c r="B32" s="101"/>
      <c r="C32" s="150" t="s">
        <v>137</v>
      </c>
      <c r="D32" s="192"/>
      <c r="E32" s="179"/>
    </row>
    <row r="33" spans="1:8" ht="12" customHeight="1">
      <c r="A33" s="70" t="s">
        <v>260</v>
      </c>
      <c r="B33" s="102"/>
      <c r="C33" s="71" t="s">
        <v>284</v>
      </c>
      <c r="D33" s="192"/>
      <c r="E33" s="179"/>
    </row>
    <row r="34" spans="1:8" ht="12" customHeight="1">
      <c r="A34" s="70" t="s">
        <v>261</v>
      </c>
      <c r="B34" s="100"/>
      <c r="C34" s="72" t="s">
        <v>236</v>
      </c>
      <c r="D34" s="179"/>
      <c r="E34" s="191"/>
    </row>
    <row r="35" spans="1:8" ht="12" customHeight="1">
      <c r="A35" s="70" t="s">
        <v>262</v>
      </c>
      <c r="B35" s="75"/>
      <c r="C35" s="72"/>
      <c r="D35" s="179"/>
      <c r="E35" s="179"/>
    </row>
    <row r="36" spans="1:8" ht="12" customHeight="1">
      <c r="A36" s="70" t="s">
        <v>38</v>
      </c>
      <c r="B36" s="75"/>
      <c r="C36" s="72" t="s">
        <v>130</v>
      </c>
      <c r="D36" s="179">
        <f>SUM(D37:D42)</f>
        <v>0</v>
      </c>
      <c r="E36" s="179">
        <f>SUM(E37:E42)</f>
        <v>0</v>
      </c>
    </row>
    <row r="37" spans="1:8" ht="12" customHeight="1">
      <c r="A37" s="106" t="s">
        <v>263</v>
      </c>
      <c r="B37" s="75"/>
      <c r="C37" s="72" t="s">
        <v>138</v>
      </c>
      <c r="D37" s="180"/>
      <c r="E37" s="179"/>
    </row>
    <row r="38" spans="1:8" ht="12" customHeight="1">
      <c r="A38" s="106" t="s">
        <v>264</v>
      </c>
      <c r="B38" s="75"/>
      <c r="C38" s="72" t="s">
        <v>139</v>
      </c>
      <c r="D38" s="180"/>
      <c r="E38" s="179"/>
    </row>
    <row r="39" spans="1:8" ht="12" customHeight="1">
      <c r="A39" s="106" t="s">
        <v>265</v>
      </c>
      <c r="B39" s="75"/>
      <c r="C39" s="72" t="s">
        <v>140</v>
      </c>
      <c r="D39" s="180"/>
      <c r="E39" s="179"/>
    </row>
    <row r="40" spans="1:8" ht="12" customHeight="1">
      <c r="A40" s="106" t="s">
        <v>266</v>
      </c>
      <c r="B40" s="75"/>
      <c r="C40" s="81" t="s">
        <v>237</v>
      </c>
      <c r="D40" s="180"/>
      <c r="E40" s="179"/>
    </row>
    <row r="41" spans="1:8" ht="12" customHeight="1">
      <c r="A41" s="106" t="s">
        <v>267</v>
      </c>
      <c r="B41" s="75"/>
      <c r="C41" s="72" t="s">
        <v>141</v>
      </c>
      <c r="D41" s="180"/>
      <c r="E41" s="179"/>
    </row>
    <row r="42" spans="1:8" ht="12" customHeight="1" thickBot="1">
      <c r="A42" s="106" t="s">
        <v>268</v>
      </c>
      <c r="B42" s="75"/>
      <c r="C42" s="72"/>
      <c r="D42" s="180"/>
      <c r="E42" s="183"/>
      <c r="H42" s="82"/>
    </row>
    <row r="43" spans="1:8" s="82" customFormat="1" ht="27" customHeight="1" thickBot="1">
      <c r="A43" s="68" t="s">
        <v>39</v>
      </c>
      <c r="B43" s="266" t="s">
        <v>238</v>
      </c>
      <c r="C43" s="267"/>
      <c r="D43" s="190">
        <f>+D27-D36</f>
        <v>0</v>
      </c>
      <c r="E43" s="190">
        <f>+E27-E36</f>
        <v>0</v>
      </c>
      <c r="H43" s="3"/>
    </row>
    <row r="44" spans="1:8" ht="12" customHeight="1">
      <c r="A44" s="68" t="s">
        <v>41</v>
      </c>
      <c r="B44" s="256" t="s">
        <v>239</v>
      </c>
      <c r="C44" s="257"/>
      <c r="D44" s="184"/>
      <c r="E44" s="191"/>
    </row>
    <row r="45" spans="1:8" ht="12" customHeight="1">
      <c r="A45" s="68" t="s">
        <v>43</v>
      </c>
      <c r="B45" s="248" t="s">
        <v>127</v>
      </c>
      <c r="C45" s="249"/>
      <c r="D45" s="179">
        <f>SUM(D46:D49)</f>
        <v>64278000</v>
      </c>
      <c r="E45" s="179">
        <f>SUM(E46:E49)</f>
        <v>43084776.560000002</v>
      </c>
      <c r="F45" s="74"/>
    </row>
    <row r="46" spans="1:8" ht="12" customHeight="1">
      <c r="A46" s="70" t="s">
        <v>269</v>
      </c>
      <c r="B46" s="248" t="s">
        <v>142</v>
      </c>
      <c r="C46" s="249"/>
      <c r="D46" s="179">
        <v>64278000</v>
      </c>
      <c r="E46" s="203">
        <v>43084776.560000002</v>
      </c>
      <c r="F46" s="74"/>
    </row>
    <row r="47" spans="1:8" ht="12" customHeight="1">
      <c r="A47" s="70" t="s">
        <v>270</v>
      </c>
      <c r="B47" s="250" t="s">
        <v>240</v>
      </c>
      <c r="C47" s="250"/>
      <c r="D47" s="179"/>
      <c r="E47" s="193"/>
    </row>
    <row r="48" spans="1:8" ht="12" customHeight="1">
      <c r="A48" s="70" t="s">
        <v>271</v>
      </c>
      <c r="B48" s="251" t="s">
        <v>143</v>
      </c>
      <c r="C48" s="251"/>
      <c r="D48" s="179"/>
      <c r="E48" s="179"/>
      <c r="F48" s="74"/>
      <c r="G48" s="74"/>
    </row>
    <row r="49" spans="1:8" ht="12" customHeight="1">
      <c r="A49" s="70" t="s">
        <v>272</v>
      </c>
      <c r="B49" s="264"/>
      <c r="C49" s="265"/>
      <c r="D49" s="180"/>
      <c r="E49" s="179"/>
      <c r="F49" s="74"/>
      <c r="G49" s="74"/>
    </row>
    <row r="50" spans="1:8" ht="12" customHeight="1">
      <c r="A50" s="68" t="s">
        <v>56</v>
      </c>
      <c r="B50" s="252" t="s">
        <v>130</v>
      </c>
      <c r="C50" s="253"/>
      <c r="D50" s="179">
        <f>SUM(D51:D55)</f>
        <v>0</v>
      </c>
      <c r="E50" s="179">
        <f>SUM(E51:E55)</f>
        <v>0</v>
      </c>
      <c r="F50" s="74"/>
      <c r="G50" s="74"/>
    </row>
    <row r="51" spans="1:8" ht="12" customHeight="1">
      <c r="A51" s="107" t="s">
        <v>273</v>
      </c>
      <c r="B51" s="89"/>
      <c r="C51" s="91" t="s">
        <v>144</v>
      </c>
      <c r="D51" s="180"/>
      <c r="E51" s="194"/>
      <c r="F51" s="74"/>
      <c r="G51" s="74"/>
    </row>
    <row r="52" spans="1:8" ht="12" customHeight="1">
      <c r="A52" s="107" t="s">
        <v>274</v>
      </c>
      <c r="B52" s="89"/>
      <c r="C52" s="91" t="s">
        <v>145</v>
      </c>
      <c r="D52" s="180"/>
      <c r="E52" s="179"/>
      <c r="F52" s="74"/>
      <c r="G52" s="74"/>
    </row>
    <row r="53" spans="1:8" ht="12" customHeight="1">
      <c r="A53" s="107" t="s">
        <v>275</v>
      </c>
      <c r="B53" s="89"/>
      <c r="C53" s="91" t="s">
        <v>146</v>
      </c>
      <c r="D53" s="180"/>
      <c r="E53" s="179"/>
      <c r="F53" s="74"/>
      <c r="G53" s="74"/>
    </row>
    <row r="54" spans="1:8" ht="12" customHeight="1">
      <c r="A54" s="107" t="s">
        <v>276</v>
      </c>
      <c r="B54" s="103"/>
      <c r="C54" s="104" t="s">
        <v>147</v>
      </c>
      <c r="D54" s="180"/>
      <c r="E54" s="179"/>
      <c r="F54" s="74"/>
      <c r="G54" s="74"/>
    </row>
    <row r="55" spans="1:8" ht="12" customHeight="1" thickBot="1">
      <c r="A55" s="107" t="s">
        <v>277</v>
      </c>
      <c r="B55" s="89"/>
      <c r="C55" s="90" t="s">
        <v>285</v>
      </c>
      <c r="D55" s="180"/>
      <c r="E55" s="183"/>
      <c r="F55" s="74"/>
      <c r="G55" s="74"/>
      <c r="H55" s="82"/>
    </row>
    <row r="56" spans="1:8" s="82" customFormat="1" ht="12" customHeight="1" thickBot="1">
      <c r="A56" s="68" t="s">
        <v>57</v>
      </c>
      <c r="B56" s="254" t="s">
        <v>58</v>
      </c>
      <c r="C56" s="255"/>
      <c r="D56" s="190">
        <f>+D45-D50</f>
        <v>64278000</v>
      </c>
      <c r="E56" s="190">
        <f>+E45-E50</f>
        <v>43084776.560000002</v>
      </c>
      <c r="F56" s="83"/>
      <c r="G56" s="83"/>
    </row>
    <row r="57" spans="1:8" s="82" customFormat="1" ht="12" customHeight="1" thickBot="1">
      <c r="A57" s="68" t="s">
        <v>45</v>
      </c>
      <c r="B57" s="256" t="s">
        <v>148</v>
      </c>
      <c r="C57" s="257"/>
      <c r="D57" s="190">
        <f>+D25+D43+D56</f>
        <v>739262.15000000596</v>
      </c>
      <c r="E57" s="190">
        <f>+E25+E43+E56</f>
        <v>-653.59999999403954</v>
      </c>
      <c r="G57" s="83"/>
    </row>
    <row r="58" spans="1:8" s="82" customFormat="1" ht="12" customHeight="1" thickBot="1">
      <c r="A58" s="68" t="s">
        <v>47</v>
      </c>
      <c r="B58" s="246" t="s">
        <v>241</v>
      </c>
      <c r="C58" s="247"/>
      <c r="D58" s="195">
        <f>18228482.8+28179.02</f>
        <v>18256661.82</v>
      </c>
      <c r="E58" s="196">
        <f>+blanc!C11</f>
        <v>18995923.969999999</v>
      </c>
      <c r="F58" s="83"/>
      <c r="G58" s="83"/>
    </row>
    <row r="59" spans="1:8" s="82" customFormat="1" ht="12" customHeight="1" thickBot="1">
      <c r="A59" s="68" t="s">
        <v>48</v>
      </c>
      <c r="B59" s="92" t="s">
        <v>242</v>
      </c>
      <c r="C59" s="84"/>
      <c r="D59" s="197">
        <f>+blanc!C11</f>
        <v>18995923.969999999</v>
      </c>
      <c r="E59" s="153">
        <f>+blanc!D11</f>
        <v>18995270.369999997</v>
      </c>
      <c r="F59" s="109"/>
      <c r="G59" s="83"/>
      <c r="H59" s="3"/>
    </row>
    <row r="60" spans="1:8">
      <c r="A60" s="63"/>
      <c r="B60" s="39"/>
      <c r="C60" s="39"/>
      <c r="D60" s="151">
        <f>+D57+D58-D59</f>
        <v>0</v>
      </c>
      <c r="E60" s="151">
        <f>+E57+E58-E59</f>
        <v>0</v>
      </c>
    </row>
    <row r="61" spans="1:8">
      <c r="A61" s="63"/>
      <c r="B61" s="39"/>
      <c r="C61" s="39" t="str">
        <f>+blanc!B73</f>
        <v>Çàõèðàë __________________________________/                                         /</v>
      </c>
      <c r="D61" s="64"/>
      <c r="E61" s="64"/>
    </row>
    <row r="62" spans="1:8">
      <c r="A62" s="63"/>
      <c r="B62" s="39"/>
      <c r="C62" s="39"/>
      <c r="D62" s="64"/>
      <c r="E62" s="64"/>
    </row>
    <row r="63" spans="1:8">
      <c r="A63" s="63"/>
      <c r="B63" s="39"/>
      <c r="C63" s="39" t="s">
        <v>210</v>
      </c>
      <c r="D63" s="64"/>
      <c r="E63" s="64"/>
    </row>
    <row r="64" spans="1:8">
      <c r="A64" s="63"/>
      <c r="B64" s="39"/>
      <c r="C64" s="39"/>
      <c r="D64" s="64"/>
      <c r="E64" s="64"/>
    </row>
    <row r="65" spans="1:5">
      <c r="A65" s="63"/>
      <c r="B65" s="39"/>
      <c r="C65" s="39"/>
      <c r="D65" s="39"/>
      <c r="E65" s="39"/>
    </row>
  </sheetData>
  <mergeCells count="20">
    <mergeCell ref="B45:C45"/>
    <mergeCell ref="B57:C57"/>
    <mergeCell ref="B15:C15"/>
    <mergeCell ref="A2:E2"/>
    <mergeCell ref="A4:C4"/>
    <mergeCell ref="B6:C6"/>
    <mergeCell ref="B7:C7"/>
    <mergeCell ref="B8:C8"/>
    <mergeCell ref="B49:C49"/>
    <mergeCell ref="B43:C43"/>
    <mergeCell ref="B44:C44"/>
    <mergeCell ref="B25:C25"/>
    <mergeCell ref="B26:C26"/>
    <mergeCell ref="B27:C27"/>
    <mergeCell ref="B58:C58"/>
    <mergeCell ref="B46:C46"/>
    <mergeCell ref="B47:C47"/>
    <mergeCell ref="B48:C48"/>
    <mergeCell ref="B50:C50"/>
    <mergeCell ref="B56:C56"/>
  </mergeCells>
  <pageMargins left="0.74803149606299213" right="0.59" top="0" bottom="0.11811023622047245" header="0.15748031496062992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nuur</vt:lpstr>
      <vt:lpstr>ar</vt:lpstr>
      <vt:lpstr>blanc</vt:lpstr>
      <vt:lpstr>orlogo</vt:lpstr>
      <vt:lpstr>uu</vt:lpstr>
      <vt:lpstr>MG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Updatesofts Forums</dc:creator>
  <cp:lastModifiedBy>Dell</cp:lastModifiedBy>
  <cp:lastPrinted>2026-02-03T08:07:23Z</cp:lastPrinted>
  <dcterms:created xsi:type="dcterms:W3CDTF">2012-06-29T17:47:38Z</dcterms:created>
  <dcterms:modified xsi:type="dcterms:W3CDTF">2026-02-03T08:07:23Z</dcterms:modified>
</cp:coreProperties>
</file>