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124226"/>
  <mc:AlternateContent xmlns:mc="http://schemas.openxmlformats.org/markup-compatibility/2006">
    <mc:Choice Requires="x15">
      <x15ac:absPath xmlns:x15ac="http://schemas.microsoft.com/office/spreadsheetml/2010/11/ac" url="/Users/jumuu/Downloads/"/>
    </mc:Choice>
  </mc:AlternateContent>
  <xr:revisionPtr revIDLastSave="0" documentId="13_ncr:1_{30D0439B-09F2-9748-A51A-102E5EA9E0A9}" xr6:coauthVersionLast="47" xr6:coauthVersionMax="47" xr10:uidLastSave="{00000000-0000-0000-0000-000000000000}"/>
  <bookViews>
    <workbookView xWindow="0" yWindow="600" windowWidth="28800" windowHeight="15720" tabRatio="806" activeTab="3" xr2:uid="{8942F4BE-3E2D-4AF6-A83A-6B8BB12DFAFA}"/>
  </bookViews>
  <sheets>
    <sheet name="Нүүр" sheetId="1" r:id="rId1"/>
    <sheet name="Нүүр1" sheetId="2" r:id="rId2"/>
    <sheet name="Баланс" sheetId="10" r:id="rId3"/>
    <sheet name="Орлогын тайлан" sheetId="7" r:id="rId4"/>
    <sheet name="Өмчийн өөрчлөлтийн тайлан" sheetId="8" r:id="rId5"/>
    <sheet name="Мөнгөн гүйлгээний тайлан"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9" i="9" l="1"/>
  <c r="F43" i="9"/>
  <c r="F48" i="9"/>
  <c r="M8" i="8"/>
  <c r="K3" i="8"/>
  <c r="C3" i="8"/>
  <c r="N20" i="8"/>
  <c r="N19" i="8"/>
  <c r="N18" i="8"/>
  <c r="N17" i="8"/>
  <c r="N14" i="8"/>
  <c r="L13" i="8"/>
  <c r="L15" i="8" s="1"/>
  <c r="L21" i="8" s="1"/>
  <c r="K13" i="8"/>
  <c r="K15" i="8" s="1"/>
  <c r="K21" i="8" s="1"/>
  <c r="J13" i="8"/>
  <c r="J15" i="8" s="1"/>
  <c r="J21" i="8" s="1"/>
  <c r="I13" i="8"/>
  <c r="I15" i="8" s="1"/>
  <c r="I21" i="8" s="1"/>
  <c r="H13" i="8"/>
  <c r="H15" i="8" s="1"/>
  <c r="H21" i="8" s="1"/>
  <c r="G13" i="8"/>
  <c r="N12" i="8"/>
  <c r="N11" i="8"/>
  <c r="N10" i="8"/>
  <c r="N9" i="8"/>
  <c r="N7" i="8"/>
  <c r="B7" i="8"/>
  <c r="B8" i="8" s="1"/>
  <c r="B9" i="8" s="1"/>
  <c r="B10" i="8" s="1"/>
  <c r="B11" i="8" s="1"/>
  <c r="B12" i="8" s="1"/>
  <c r="B13" i="8" s="1"/>
  <c r="B14" i="8" s="1"/>
  <c r="B15" i="8" s="1"/>
  <c r="B16" i="8" s="1"/>
  <c r="B17" i="8" s="1"/>
  <c r="B18" i="8" s="1"/>
  <c r="B19" i="8" s="1"/>
  <c r="B20" i="8" s="1"/>
  <c r="B21" i="8" s="1"/>
  <c r="N6" i="8"/>
  <c r="G57" i="9"/>
  <c r="G49" i="10"/>
  <c r="H49" i="10"/>
  <c r="G69" i="10"/>
  <c r="F25" i="9"/>
  <c r="F34" i="9"/>
  <c r="G25" i="9"/>
  <c r="F54" i="9"/>
  <c r="G34" i="9"/>
  <c r="F13" i="9"/>
  <c r="G13" i="9"/>
  <c r="G6" i="9"/>
  <c r="F6" i="9"/>
  <c r="G10" i="7"/>
  <c r="G25" i="7" s="1"/>
  <c r="G27" i="7" s="1"/>
  <c r="G29" i="7" s="1"/>
  <c r="H10" i="7"/>
  <c r="H25" i="7" s="1"/>
  <c r="H27" i="7" s="1"/>
  <c r="G21" i="10"/>
  <c r="G32" i="10"/>
  <c r="G56" i="10"/>
  <c r="F4" i="7"/>
  <c r="B2" i="9"/>
  <c r="C4" i="7"/>
  <c r="B60" i="9"/>
  <c r="B59" i="9"/>
  <c r="C39" i="7"/>
  <c r="C38" i="7"/>
  <c r="C74" i="10"/>
  <c r="E24" i="8" s="1"/>
  <c r="C73" i="10"/>
  <c r="E23" i="8" s="1"/>
  <c r="F2" i="9"/>
  <c r="H32" i="10"/>
  <c r="G43" i="9"/>
  <c r="G48" i="9"/>
  <c r="B9" i="7"/>
  <c r="B10" i="7"/>
  <c r="B11" i="7"/>
  <c r="B12" i="7"/>
  <c r="B13" i="7"/>
  <c r="B14" i="7"/>
  <c r="B15" i="7"/>
  <c r="B16" i="7"/>
  <c r="B17" i="7"/>
  <c r="B18" i="7"/>
  <c r="B19" i="7"/>
  <c r="B20" i="7"/>
  <c r="B21" i="7"/>
  <c r="B22" i="7"/>
  <c r="B23" i="7"/>
  <c r="B24" i="7"/>
  <c r="B25" i="7"/>
  <c r="B26" i="7"/>
  <c r="B27" i="7"/>
  <c r="B28" i="7"/>
  <c r="B29" i="7"/>
  <c r="B30" i="7"/>
  <c r="B34" i="7"/>
  <c r="B35" i="7"/>
  <c r="H56" i="10"/>
  <c r="H21" i="10"/>
  <c r="M13" i="8" l="1"/>
  <c r="M15" i="8" s="1"/>
  <c r="N8" i="8"/>
  <c r="G15" i="8"/>
  <c r="G21" i="8" s="1"/>
  <c r="N13" i="8"/>
  <c r="N15" i="8" s="1"/>
  <c r="F23" i="9"/>
  <c r="H67" i="10"/>
  <c r="G41" i="9"/>
  <c r="H57" i="10"/>
  <c r="G57" i="10"/>
  <c r="G70" i="10" s="1"/>
  <c r="G33" i="10"/>
  <c r="H69" i="10"/>
  <c r="H29" i="7"/>
  <c r="M16" i="8" s="1"/>
  <c r="N16" i="8" s="1"/>
  <c r="G54" i="9"/>
  <c r="F41" i="9"/>
  <c r="F56" i="9" s="1"/>
  <c r="F58" i="9" s="1"/>
  <c r="G23" i="9"/>
  <c r="G56" i="9" s="1"/>
  <c r="H33" i="10"/>
  <c r="N21" i="8" l="1"/>
  <c r="M21" i="8"/>
  <c r="N22" i="8"/>
  <c r="G58" i="9"/>
  <c r="G59" i="9" s="1"/>
  <c r="H70" i="10"/>
  <c r="H71" i="10" s="1"/>
  <c r="G71" i="10"/>
</calcChain>
</file>

<file path=xl/sharedStrings.xml><?xml version="1.0" encoding="utf-8"?>
<sst xmlns="http://schemas.openxmlformats.org/spreadsheetml/2006/main" count="285" uniqueCount="261">
  <si>
    <t xml:space="preserve">       Сангийн сайдын       оны                      дугаар тушаалын дугаар хавсралт</t>
  </si>
  <si>
    <t>Регистрийн дугаар:</t>
  </si>
  <si>
    <t xml:space="preserve">Хаяг:  </t>
  </si>
  <si>
    <t>Шуудангийн хаяг: ______________________________________________</t>
  </si>
  <si>
    <t>Утас:                                  Факс__________________</t>
  </si>
  <si>
    <t>Өмчийн хэлбэр:     Төрийн…….. Хувийн                   Хувийн 100 хувь</t>
  </si>
  <si>
    <t>Б</t>
  </si>
  <si>
    <t>МЕРЕКС ХХК-ИЙН</t>
  </si>
  <si>
    <t>2026 ОНЫ  2-Р  УЛИРЛЫН</t>
  </si>
  <si>
    <t>САНХҮҮГИЙН ТАЙЛАН</t>
  </si>
  <si>
    <t>Хянаж хүлээн авсан                                       байгууллагын нэр</t>
  </si>
  <si>
    <t>Сар, өдөр</t>
  </si>
  <si>
    <t>Гарын үсэг</t>
  </si>
  <si>
    <t>Санхүү</t>
  </si>
  <si>
    <t>Татвар</t>
  </si>
  <si>
    <t>МЕРЕКС ХХК-ийн</t>
  </si>
  <si>
    <t>2026 оны 2-р улиралын санхүүгийн тайлангийн
 бодит байдлын тухай мэдэгдэл</t>
  </si>
  <si>
    <t>2026 оны 6 сарын 30 өдөр</t>
  </si>
  <si>
    <r>
      <t xml:space="preserve">1.  </t>
    </r>
    <r>
      <rPr>
        <sz val="11"/>
        <color indexed="9"/>
        <rFont val="Times New Roman Mon"/>
        <family val="1"/>
      </rPr>
      <t>_</t>
    </r>
  </si>
  <si>
    <t>Бүх ажил гүйлгээ бодитоор гарсан бөгөөд холбогдох анхан шатны баримтыг үндэслэн нягтлан бодох бүртгэл, санхүүгийн тайланд үнэн зөв тусгасан;</t>
  </si>
  <si>
    <r>
      <t xml:space="preserve">2.  </t>
    </r>
    <r>
      <rPr>
        <sz val="11"/>
        <color indexed="9"/>
        <rFont val="Times New Roman Mon"/>
        <family val="1"/>
      </rPr>
      <t>_</t>
    </r>
  </si>
  <si>
    <t>Санхүүгийн тайланд тусгагдсан бүх тооцоолол үнэн зөв хийгдсэн;</t>
  </si>
  <si>
    <r>
      <t xml:space="preserve">3.  </t>
    </r>
    <r>
      <rPr>
        <sz val="11"/>
        <color indexed="9"/>
        <rFont val="Times New Roman Mon"/>
        <family val="1"/>
      </rPr>
      <t>_</t>
    </r>
  </si>
  <si>
    <t>Аж ахуйн нэгжийн үйл ажиллагааны эдийн засаг, санхүүгийн бүхий л үйл явцыг иж бүрэн хамарсан;</t>
  </si>
  <si>
    <r>
      <t xml:space="preserve">4.  </t>
    </r>
    <r>
      <rPr>
        <sz val="11"/>
        <color indexed="9"/>
        <rFont val="Times New Roman Mon"/>
        <family val="1"/>
      </rPr>
      <t>_</t>
    </r>
  </si>
  <si>
    <t>Тайлант үеийн үр дүнд өмнөх оны ажил гүйлгээнээс шилжин тусгагдаагүй, мөн тайлант оны ажил гүйлгээнээс орхигдсон зүйл байхгүй;</t>
  </si>
  <si>
    <r>
      <t xml:space="preserve">5.  </t>
    </r>
    <r>
      <rPr>
        <sz val="11"/>
        <color indexed="9"/>
        <rFont val="Times New Roman Mon"/>
        <family val="1"/>
      </rPr>
      <t>_</t>
    </r>
  </si>
  <si>
    <t>Бүх хөрөнгө, авлага, өр төлбөр, орлого, зардлыг Санхүүгийн тайлагналын олон улсын стандартын дагуу үнэн зөв тусгасан;</t>
  </si>
  <si>
    <r>
      <t xml:space="preserve">6.  </t>
    </r>
    <r>
      <rPr>
        <sz val="11"/>
        <color indexed="9"/>
        <rFont val="Times New Roman Mon"/>
        <family val="1"/>
      </rPr>
      <t>_</t>
    </r>
  </si>
  <si>
    <t>Энэ тайланд тусгагдсан бүхий л зүйл манай байгууллагын албан ёсны өмчлөлд байдаг бөгөөд орхигдсон зүйл үгүй болно.</t>
  </si>
  <si>
    <t>Ерөнхий нягтлан бодогч:    _____________________(   Д.Доржпалам  )</t>
  </si>
  <si>
    <t>САНХҮҮ БАЙДЛЫН ТАЙЛАН</t>
  </si>
  <si>
    <t xml:space="preserve"> </t>
  </si>
  <si>
    <t>МЕРЕКС ХХК</t>
  </si>
  <si>
    <t>2026 оны 6-р сарын 30 өдөр</t>
  </si>
  <si>
    <t xml:space="preserve">   ( Аж ахуйн нэгжийн нэр )</t>
  </si>
  <si>
    <t>(төгрөгөөр)</t>
  </si>
  <si>
    <t>Мөрийн    дугаар</t>
  </si>
  <si>
    <t>БАЛАНСЫН ЗҮЙЛ</t>
  </si>
  <si>
    <t>Үлдэгдэл</t>
  </si>
  <si>
    <t>1-р сарын 1</t>
  </si>
  <si>
    <t>6-р сарын 30</t>
  </si>
  <si>
    <t>ХӨРӨНГӨ</t>
  </si>
  <si>
    <t>1.1</t>
  </si>
  <si>
    <t>Эргэлтийн хөрөнгө</t>
  </si>
  <si>
    <t>1.1.1</t>
  </si>
  <si>
    <t>Мөнгө, түүнтэй адилтгах хөрөнгө</t>
  </si>
  <si>
    <t>1.1.2</t>
  </si>
  <si>
    <t>Дансны авлага</t>
  </si>
  <si>
    <t>1.1.3</t>
  </si>
  <si>
    <t>Татвар, НДШ-ийн авлага</t>
  </si>
  <si>
    <t>1.1.4</t>
  </si>
  <si>
    <t>Бусад авлага</t>
  </si>
  <si>
    <t>1.1.5</t>
  </si>
  <si>
    <t>Бусад санхүүгийн авлага</t>
  </si>
  <si>
    <t>1.1.6</t>
  </si>
  <si>
    <t>Бараа материал</t>
  </si>
  <si>
    <t>1.1.7</t>
  </si>
  <si>
    <t>Урьдчилж төлсөн зардал/тооцоо</t>
  </si>
  <si>
    <t>1.1.8</t>
  </si>
  <si>
    <t>Бусад эргэлтийн хөрөнгө</t>
  </si>
  <si>
    <t>1.1.9</t>
  </si>
  <si>
    <t>Борлуулах зорилгаар эзэмшиж буй эргэлтийн бус хөрөнгө /Борлуулах бүлэг хөрөнгө/</t>
  </si>
  <si>
    <t>1.1.10</t>
  </si>
  <si>
    <t>1.1.11</t>
  </si>
  <si>
    <t>Эргэлтийн хөрөнгийн дүн</t>
  </si>
  <si>
    <t>1.2</t>
  </si>
  <si>
    <t>Эргэлтийн бус хөрөнгө</t>
  </si>
  <si>
    <t>1.2.1</t>
  </si>
  <si>
    <t>Үндсэн хөрөнгө</t>
  </si>
  <si>
    <t>1.2.2</t>
  </si>
  <si>
    <t>Биет бус хөрөнгө</t>
  </si>
  <si>
    <t>1.2.3</t>
  </si>
  <si>
    <t>Биологийн хөрөнгө</t>
  </si>
  <si>
    <t>1.2.4</t>
  </si>
  <si>
    <t>Урт хугацаат хөрөнгө оруулалт</t>
  </si>
  <si>
    <t>1.2.5</t>
  </si>
  <si>
    <t>Хайгуул ба үнэлгээний хөрөнгө</t>
  </si>
  <si>
    <t>1.2.6</t>
  </si>
  <si>
    <t>Хойшлогдсон татварын хөрөнгө</t>
  </si>
  <si>
    <t>1.2.7</t>
  </si>
  <si>
    <t>Хөрөнгө оруулалтын зориулалттай үл хөдлөх хөрөнгө</t>
  </si>
  <si>
    <t>1.2.8</t>
  </si>
  <si>
    <t>Бусад эргэлтийн бус хөрөнгө</t>
  </si>
  <si>
    <t>1.2.9</t>
  </si>
  <si>
    <t>1.2.10</t>
  </si>
  <si>
    <t>Эргэлтийн бус хөрөнгийн дүн</t>
  </si>
  <si>
    <t>1.3</t>
  </si>
  <si>
    <t>НИЙТ ХӨРӨНГИЙН ДҮН</t>
  </si>
  <si>
    <t>Өр төлбөр ба эздийнөмч</t>
  </si>
  <si>
    <t>2.1</t>
  </si>
  <si>
    <t>ӨР ТӨЛБӨР</t>
  </si>
  <si>
    <t>2.1.1</t>
  </si>
  <si>
    <t>Богино хугацаат өр төлбөр</t>
  </si>
  <si>
    <t>2.1.1.1</t>
  </si>
  <si>
    <t>Дансны өглөг</t>
  </si>
  <si>
    <t>2.1.1.2</t>
  </si>
  <si>
    <t>Цалингийн өглөг</t>
  </si>
  <si>
    <t>2.1.1.3</t>
  </si>
  <si>
    <t>Татварын өр</t>
  </si>
  <si>
    <t>2.1.1.4</t>
  </si>
  <si>
    <t>НДШ-ийн өглөг</t>
  </si>
  <si>
    <t>2.1.1.5</t>
  </si>
  <si>
    <t>Богино хугацаат зээл</t>
  </si>
  <si>
    <t>2.1.1.6</t>
  </si>
  <si>
    <t>Хүүний өглөг</t>
  </si>
  <si>
    <t>2.1.1.7</t>
  </si>
  <si>
    <t>Ногдол ашигын өглөг</t>
  </si>
  <si>
    <t>2.1.1.8</t>
  </si>
  <si>
    <t>Урьдчилж орсон орлого</t>
  </si>
  <si>
    <t>2.1.1.9</t>
  </si>
  <si>
    <t>Нөөц/өр төлбөр/</t>
  </si>
  <si>
    <t>2.1.1.10</t>
  </si>
  <si>
    <t>Бусад богино хугацаат өр төлбөр</t>
  </si>
  <si>
    <t>2.1.1.11</t>
  </si>
  <si>
    <t>Борлуулах зорилгоор эзэмшиж буй эргэлтийн бус хөрөнгө /борлуулах бүлэг хөрөнгө/-нд хамаарах өр төлбөр</t>
  </si>
  <si>
    <t>2.1.1.12</t>
  </si>
  <si>
    <t>2.1.1.13</t>
  </si>
  <si>
    <t>Богино хугацаат өр төлбөрийн дүн</t>
  </si>
  <si>
    <t>2.1.2</t>
  </si>
  <si>
    <t>Урт хугацаат өр төлбөр</t>
  </si>
  <si>
    <t>2.1.2.1</t>
  </si>
  <si>
    <t>Урт хугацаат зээл</t>
  </si>
  <si>
    <t>2.1.2.2</t>
  </si>
  <si>
    <t>2.1.2.3</t>
  </si>
  <si>
    <t>Хойшлгдсон татварын өр</t>
  </si>
  <si>
    <t>2.1.2.4</t>
  </si>
  <si>
    <t>Бусад урт хугацаат өр төлбөр</t>
  </si>
  <si>
    <t>2.1.2.5</t>
  </si>
  <si>
    <t>2.1.2.6</t>
  </si>
  <si>
    <t>Урт хугацаат өр төлбөрийн дүн</t>
  </si>
  <si>
    <t>2.2.20</t>
  </si>
  <si>
    <t>Өр төлбөрийн нийт дүн</t>
  </si>
  <si>
    <t>2.3</t>
  </si>
  <si>
    <t>Эздийн өмч</t>
  </si>
  <si>
    <t>2.3.1</t>
  </si>
  <si>
    <t>Өмч:     - төрийн</t>
  </si>
  <si>
    <t>2.3.2</t>
  </si>
  <si>
    <t xml:space="preserve">            - хувийн</t>
  </si>
  <si>
    <t>2.3.3</t>
  </si>
  <si>
    <t xml:space="preserve">            - хувьцаат</t>
  </si>
  <si>
    <t>2.3.4</t>
  </si>
  <si>
    <t>Халаасны хувьцаа</t>
  </si>
  <si>
    <t>2.3.5</t>
  </si>
  <si>
    <t>Нэмж төлөгдсөн капитал</t>
  </si>
  <si>
    <t>2.3.6</t>
  </si>
  <si>
    <t>Хөрөнгийн дахин үнэлгээний нэмэгдэл</t>
  </si>
  <si>
    <t>2.3.7</t>
  </si>
  <si>
    <t>Гадаад валютын хөрвүүлэлтийн нөөц</t>
  </si>
  <si>
    <t>2.3.8</t>
  </si>
  <si>
    <t>Эздийн өмчийн бусад хэсэг</t>
  </si>
  <si>
    <t>2.3.9</t>
  </si>
  <si>
    <t>Хуримтлагдсан ашиг</t>
  </si>
  <si>
    <t>2.3.10</t>
  </si>
  <si>
    <t>Тайлант үеийн ашиг</t>
  </si>
  <si>
    <t>2.3.11</t>
  </si>
  <si>
    <t>Эздийн өмчийн дүн</t>
  </si>
  <si>
    <t>2.4</t>
  </si>
  <si>
    <t>Өр төлбөр ба эздийн өмчийн дүн</t>
  </si>
  <si>
    <t>ОРЛОГЫН ДЭЛГЭРЭНГҮЙ  ТАЙЛАН</t>
  </si>
  <si>
    <t>Үзүүлэлт</t>
  </si>
  <si>
    <t>Өмнөх үеийн дүн</t>
  </si>
  <si>
    <t>Тайлант үеийн дүн</t>
  </si>
  <si>
    <t>Борлуулалтын орлого /цэвэр/</t>
  </si>
  <si>
    <t>Борлуулалтын өртөг</t>
  </si>
  <si>
    <t>Нийт ашиг (алдагдал)</t>
  </si>
  <si>
    <t>Түрээсийн орлого</t>
  </si>
  <si>
    <t>Хүүний орлого</t>
  </si>
  <si>
    <t>Ноогдол ашигын орлого</t>
  </si>
  <si>
    <t>Эрхийн шимтгэлийн орлого</t>
  </si>
  <si>
    <t>Бусад орлого</t>
  </si>
  <si>
    <t>Борлуулалт, Маркетингийн зардал</t>
  </si>
  <si>
    <t>Ерөнхий ба удирдлагын зардал</t>
  </si>
  <si>
    <t>Санхүүгийн зардал</t>
  </si>
  <si>
    <t>Бусад зардал</t>
  </si>
  <si>
    <t>Гадаад валютын ханшийн зөрүүний олз гарз</t>
  </si>
  <si>
    <t>Үндсэн хөрөнгө данснаас хассаны олз /гарз/</t>
  </si>
  <si>
    <t>Бусад биет бус хөрөнгө данснаас хассаны олз /ãàðç/</t>
  </si>
  <si>
    <t>Хөрөнгө оруулалт борлуулснаас үүссэн олз /гарз/</t>
  </si>
  <si>
    <t>Бусад ашиг /алдагдал/</t>
  </si>
  <si>
    <t>Татвар төлөхийн өмнөх ашиг (алдагдал)</t>
  </si>
  <si>
    <t>Орлогын татварын зардал</t>
  </si>
  <si>
    <t>Татварын дараах ашиг (алдагдал)</t>
  </si>
  <si>
    <t>Зогсоосон үйл ажиллагааны татварын дараах ашиг /алдагдал/</t>
  </si>
  <si>
    <t>Тайлант үеийн цэвэр ашиг (алдагдал)</t>
  </si>
  <si>
    <t>Бусад дэлгэрэнгүй орлого</t>
  </si>
  <si>
    <t>Хөрөнгийн дахин үнэлгээний нэмэгдлийн зөрүү</t>
  </si>
  <si>
    <t>Гадаад валютын  хөрвүүлэлтийн зөрүү</t>
  </si>
  <si>
    <t>Бусад олз /гарз/</t>
  </si>
  <si>
    <t>Орлогын нийт дүн</t>
  </si>
  <si>
    <t>Нэгж хувьцаанд ногдох ашиг (алдагдал)</t>
  </si>
  <si>
    <t>ӨМЧИЙН  ӨӨРЧЛӨЛТИЙН  ТАЙЛАН</t>
  </si>
  <si>
    <t>ҮЗҮҮЛЭЛТ</t>
  </si>
  <si>
    <t>Өмч</t>
  </si>
  <si>
    <t>Гадаад валютын хөрвүүлэлтийн     нөөц</t>
  </si>
  <si>
    <t>Нийт дүн</t>
  </si>
  <si>
    <t>Нягтлан бодох бүртгэлийн бодлогын өөрчлөлтийн нөлөө, алдааны залруулга</t>
  </si>
  <si>
    <t>Залруулсан үлдэгдэл</t>
  </si>
  <si>
    <t>Тайлант үеийн цэвэр ашиг /алдагдал/</t>
  </si>
  <si>
    <t>Өмчид гарсан өөрчлөлт</t>
  </si>
  <si>
    <t>Зарласан ногдол ашиг</t>
  </si>
  <si>
    <t>Дахин үнэлгээний нэмэгдлийн хэрэгжсэн дүн</t>
  </si>
  <si>
    <t>Эхний үлдэгдэл /төгрөгөөр/</t>
  </si>
  <si>
    <t>Эцсийн үлдэгдэл /төгрөгөөр/</t>
  </si>
  <si>
    <t>МӨНГӨН  ГҮЙЛГЭЭНИЙ  ТАЙЛАН</t>
  </si>
  <si>
    <t>1. Үндсэн үйл ажиллагааны мөнгөн гүйлгээ</t>
  </si>
  <si>
    <t xml:space="preserve">    1.1 мөнгөн орлогын дүн /+/</t>
  </si>
  <si>
    <t>1.1.1 Бараа борлуулсан, үйлчилгээ үзүүлсэний орлого</t>
  </si>
  <si>
    <t>1.1.2 Эрхийн шимтэл, хураамж, төлбөрийн орлого</t>
  </si>
  <si>
    <t>1.1.3 Даатгалын нөхвөрөөс хүлээн авсан мөнгө</t>
  </si>
  <si>
    <t>1.1.4 Буцаан авсан албан татвар</t>
  </si>
  <si>
    <t>1.1.5 Татаас, санхүүжилтийн орлого</t>
  </si>
  <si>
    <t>1.1.6 Бусад мөнгөн орлого</t>
  </si>
  <si>
    <t xml:space="preserve">   1.2 Мөнгөн зарлагын дүн /-/</t>
  </si>
  <si>
    <t>1.2.1 Ажиллагчдад төлсөн</t>
  </si>
  <si>
    <t>1.2.2 Нийгмийн даатгалын байгууллагад төлсөн</t>
  </si>
  <si>
    <t>1.2.3 Бараа материал худалдан авахад төлсөн</t>
  </si>
  <si>
    <t>1.2.4 Ашиглалтын зардалд төлсөн</t>
  </si>
  <si>
    <t>1.2.5 Түлш шатахуун, тээврийн хөлс, сэлбэг хэрэгсэлд төлсөн</t>
  </si>
  <si>
    <t>1.2.6 Хүүний төлбөрт төлсөн</t>
  </si>
  <si>
    <t>1.2.7 Татварын байгууллагад төлсөн</t>
  </si>
  <si>
    <t>1.2.8 Даатгалын төлбөрт төлсөн</t>
  </si>
  <si>
    <t>1.2.9 Бусад мөнгөн зарлага</t>
  </si>
  <si>
    <t xml:space="preserve">     1.3 Үндсэн үйл ажиллагааны цэвэр мөнгөн гүйлгээний дүн</t>
  </si>
  <si>
    <t>2. Хөрөнгө оруулалтын үйл ажиллагааны мөнгөн гүйлгээ</t>
  </si>
  <si>
    <t>2.1 Мөнгөн орлогын дүн /+/</t>
  </si>
  <si>
    <t>2.1.1 Үндсэн хөрөнгө борлуулсаны орлого</t>
  </si>
  <si>
    <t>2.1.2 Биет бус хөрөнгө борлуулсаны орлого</t>
  </si>
  <si>
    <t>2.1.3 Хөрөнгө оруулалт борлуулсаны орлого</t>
  </si>
  <si>
    <t>2.1.4 бусад урт хугацаат хөрөнгө борлуулсаны орлого</t>
  </si>
  <si>
    <t>2.1.5 Бусдад олгосон зээл, Мөнгөн урьдчилгааны буцаан төлөлт</t>
  </si>
  <si>
    <t>2.1.6 Хүлээн авсан хүүгийн орлого</t>
  </si>
  <si>
    <t>2.1.7 Хүлээн авсан ногдол ашиг</t>
  </si>
  <si>
    <t>2.1.8</t>
  </si>
  <si>
    <t>2.2 Мөнгөн карлагын дүн /-/</t>
  </si>
  <si>
    <t>2.2.1 Үндсэн хөрөнгө олж эзэмшид төлсөн</t>
  </si>
  <si>
    <t>2.2.2 Биет бус хөрөнгө олж эзэмшид төлсөн</t>
  </si>
  <si>
    <t>2.2.3 Хөрөнгө оруулалт олж эзэмшид төлсөн</t>
  </si>
  <si>
    <t>2.2.4 Бусад урт хугацаат хөрөнгө олж эзэмшид төлсөн</t>
  </si>
  <si>
    <t>2.2.5 Бусдад олгосон зээл болон урьдчилгаа</t>
  </si>
  <si>
    <t>2.2.6</t>
  </si>
  <si>
    <t xml:space="preserve"> 2.3 Хөрөнгө оруулалтын үйл ажиллагааны цэвэр мөнгөн гүйлгээний дүн</t>
  </si>
  <si>
    <t>Санхүүгийн үйл ажиллагааны мөнгөн гүйлгээ</t>
  </si>
  <si>
    <t>3.1 Мөнгөн орлогын дүн /+/</t>
  </si>
  <si>
    <t>3.1.1 Зээл авсан, өрийн үнэт цаас гаргаснаас хүлээн авсан</t>
  </si>
  <si>
    <t>3.1.2 хувьцаа болон өмчийн бусад үнэт цаас гаргаснаас хүлээн авсан</t>
  </si>
  <si>
    <t>3.1.3 Төрөл бүрийн хандив</t>
  </si>
  <si>
    <t>3.1.4</t>
  </si>
  <si>
    <t>3.2 Мөнгөн зарлагын дүн /-/</t>
  </si>
  <si>
    <t>3.2.1 Зээл, өрийн үнэт цаасны төлбөрт төлсөн мөнгө</t>
  </si>
  <si>
    <t>3.2.2 Санхүүгийн түрээсийн төлбөрт төлсөн</t>
  </si>
  <si>
    <t>3.2.3 Хувьцаа буцаан худалдаж авахад төлсөн</t>
  </si>
  <si>
    <t>3.2.4 Төлсөн ногдол ашиг</t>
  </si>
  <si>
    <t>3.2.5</t>
  </si>
  <si>
    <t>3.3 Санхүүгийн үйл ажиллагааны цэвэр мөнгөн гүйлгээний дүн</t>
  </si>
  <si>
    <t>4. Валютийн ханшийн зөрүү</t>
  </si>
  <si>
    <t>4.1 Бүх цэвэр мөнгөн гүйлгээ</t>
  </si>
  <si>
    <t>5. Мөнгө, түүнтэй адилтгах хөрөнгийн эхний үлдэгдэл</t>
  </si>
  <si>
    <t>6. Мөнгө, түүнтэй адилтгах хөрөнгийн эцсийн үлдэгдэл</t>
  </si>
  <si>
    <r>
      <rPr>
        <sz val="11"/>
        <color rgb="FF000000"/>
        <rFont val="Times New Roman Mon"/>
      </rPr>
      <t xml:space="preserve">Захирал Г.Чинхүслэн, ерөнхий нягтлан бодогч Д.Доржпалам, бид манай аж ахуйн  нэгжийн 2026 оны 6 сарын 30-ны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17.1 дэх заалтын дагуу үнэн зөв, бүрэн тусгасан болохыг баталж байна Үүнд:                              </t>
    </r>
    <r>
      <rPr>
        <sz val="11"/>
        <color rgb="FFFFFFFF"/>
        <rFont val="Times New Roman Mon"/>
      </rPr>
      <t>__</t>
    </r>
  </si>
  <si>
    <t>Захирал:                             _____________________ (  Г.Чинхүслэн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</si>
</sst>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_-;\-* #,##0.00_₮_-;_-* &quot;-&quot;??_₮_-;_-@_-"/>
    <numFmt numFmtId="165" formatCode="_-* #,##0.00_-;\-* #,##0.00_-;_-* &quot;-&quot;??_-;_-@_-"/>
    <numFmt numFmtId="166" formatCode="#,##0_ "/>
  </numFmts>
  <fonts count="46">
    <font>
      <sz val="11"/>
      <name val="돋움"/>
      <charset val="129"/>
    </font>
    <font>
      <sz val="11"/>
      <name val="돋움"/>
      <family val="2"/>
      <charset val="129"/>
    </font>
    <font>
      <sz val="8"/>
      <name val="돋움"/>
      <family val="3"/>
      <charset val="129"/>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charset val="204"/>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돋움"/>
      <family val="3"/>
      <charset val="129"/>
    </font>
    <font>
      <b/>
      <sz val="12"/>
      <name val="Times New Roman Mon"/>
      <family val="1"/>
    </font>
    <font>
      <b/>
      <sz val="14"/>
      <name val="Times New Roman Mon"/>
      <family val="1"/>
    </font>
    <font>
      <sz val="12"/>
      <name val="Times New Roman Mon"/>
      <family val="1"/>
    </font>
    <font>
      <sz val="10"/>
      <name val="Times New Roman Mon"/>
      <family val="1"/>
    </font>
    <font>
      <b/>
      <sz val="48"/>
      <color indexed="9"/>
      <name val="Times New Roman Mon"/>
      <family val="1"/>
    </font>
    <font>
      <b/>
      <sz val="18"/>
      <name val="Times New Roman Mon"/>
      <family val="1"/>
    </font>
    <font>
      <sz val="16"/>
      <name val="Times New Roman Mon"/>
      <family val="1"/>
    </font>
    <font>
      <sz val="11"/>
      <name val="Times New Roman Mon"/>
      <family val="1"/>
    </font>
    <font>
      <b/>
      <sz val="10"/>
      <name val="Times New Roman Mon"/>
      <family val="1"/>
    </font>
    <font>
      <sz val="11"/>
      <color indexed="9"/>
      <name val="Times New Roman Mon"/>
      <family val="1"/>
    </font>
    <font>
      <b/>
      <sz val="11"/>
      <name val="Times New Roman Mon"/>
      <family val="1"/>
    </font>
    <font>
      <b/>
      <u/>
      <sz val="10"/>
      <name val="Times New Roman Mon"/>
      <family val="1"/>
    </font>
    <font>
      <sz val="11"/>
      <color rgb="FF000000"/>
      <name val="Times New Roman Mon"/>
    </font>
    <font>
      <sz val="11"/>
      <color rgb="FFFFFFFF"/>
      <name val="Times New Roman Mon"/>
    </font>
    <font>
      <sz val="11"/>
      <name val="Times New Roman Mon"/>
    </font>
    <font>
      <sz val="11"/>
      <name val="Calibri"/>
      <family val="2"/>
      <scheme val="minor"/>
    </font>
    <font>
      <b/>
      <sz val="12"/>
      <name val="Calibri"/>
      <family val="2"/>
      <scheme val="minor"/>
    </font>
    <font>
      <sz val="12"/>
      <name val="Calibri"/>
      <family val="2"/>
      <scheme val="minor"/>
    </font>
    <font>
      <b/>
      <sz val="11"/>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b/>
      <sz val="8"/>
      <name val="Calibri"/>
      <family val="2"/>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63"/>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165" fontId="1" fillId="0" borderId="0" applyFon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8"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1" fillId="0" borderId="0"/>
  </cellStyleXfs>
  <cellXfs count="175">
    <xf numFmtId="0" fontId="0" fillId="0" borderId="0" xfId="0"/>
    <xf numFmtId="0" fontId="24" fillId="0" borderId="0" xfId="0" applyFont="1"/>
    <xf numFmtId="0" fontId="28" fillId="0" borderId="0" xfId="0" applyFont="1"/>
    <xf numFmtId="0" fontId="24" fillId="0" borderId="0" xfId="0" applyFont="1" applyAlignment="1">
      <alignment horizontal="center" vertical="center"/>
    </xf>
    <xf numFmtId="0" fontId="29" fillId="0" borderId="0" xfId="0" applyFont="1"/>
    <xf numFmtId="0" fontId="29" fillId="0" borderId="0" xfId="0" applyFont="1" applyAlignment="1">
      <alignment vertical="top"/>
    </xf>
    <xf numFmtId="0" fontId="29" fillId="0" borderId="0" xfId="0" applyFont="1" applyProtection="1">
      <protection locked="0"/>
    </xf>
    <xf numFmtId="0" fontId="24" fillId="0" borderId="0" xfId="0" applyFont="1" applyAlignment="1" applyProtection="1">
      <alignment horizontal="left"/>
      <protection locked="0"/>
    </xf>
    <xf numFmtId="0" fontId="24" fillId="0" borderId="0" xfId="0" applyFont="1" applyProtection="1">
      <protection locked="0"/>
    </xf>
    <xf numFmtId="164" fontId="24" fillId="0" borderId="0" xfId="0" applyNumberFormat="1" applyFont="1" applyProtection="1">
      <protection locked="0"/>
    </xf>
    <xf numFmtId="0" fontId="24" fillId="0" borderId="11" xfId="0" applyFont="1" applyBorder="1" applyAlignment="1" applyProtection="1">
      <alignment horizontal="left"/>
      <protection locked="0"/>
    </xf>
    <xf numFmtId="0" fontId="24" fillId="0" borderId="11" xfId="0" applyFont="1" applyBorder="1" applyProtection="1">
      <protection locked="0"/>
    </xf>
    <xf numFmtId="166" fontId="24" fillId="0" borderId="0" xfId="0" applyNumberFormat="1" applyFont="1" applyAlignment="1" applyProtection="1">
      <alignment horizontal="right"/>
      <protection locked="0"/>
    </xf>
    <xf numFmtId="164" fontId="24" fillId="0" borderId="0" xfId="0" applyNumberFormat="1" applyFont="1" applyAlignment="1" applyProtection="1">
      <alignment horizontal="right"/>
      <protection locked="0"/>
    </xf>
    <xf numFmtId="164" fontId="29" fillId="0" borderId="0" xfId="0" applyNumberFormat="1" applyFont="1" applyAlignment="1" applyProtection="1">
      <alignment horizontal="right"/>
      <protection locked="0"/>
    </xf>
    <xf numFmtId="0" fontId="24" fillId="0" borderId="0" xfId="0" applyFont="1" applyAlignment="1" applyProtection="1">
      <alignment horizontal="center" vertical="center" wrapText="1"/>
      <protection locked="0"/>
    </xf>
    <xf numFmtId="164" fontId="25" fillId="0" borderId="10" xfId="0" applyNumberFormat="1" applyFont="1" applyBorder="1" applyAlignment="1" applyProtection="1">
      <alignment horizontal="right"/>
      <protection locked="0"/>
    </xf>
    <xf numFmtId="49" fontId="30" fillId="0" borderId="10" xfId="0" applyNumberFormat="1" applyFont="1" applyBorder="1" applyAlignment="1" applyProtection="1">
      <alignment horizontal="left"/>
      <protection locked="0"/>
    </xf>
    <xf numFmtId="0" fontId="25" fillId="0" borderId="10" xfId="0" applyFont="1" applyBorder="1" applyAlignment="1" applyProtection="1">
      <alignment horizontal="left"/>
      <protection locked="0"/>
    </xf>
    <xf numFmtId="40" fontId="25" fillId="0" borderId="10" xfId="0" applyNumberFormat="1" applyFont="1" applyBorder="1" applyAlignment="1" applyProtection="1">
      <alignment horizontal="right"/>
      <protection locked="0"/>
    </xf>
    <xf numFmtId="40" fontId="33" fillId="0" borderId="10" xfId="0" applyNumberFormat="1" applyFont="1" applyBorder="1" applyAlignment="1">
      <alignment horizontal="right"/>
    </xf>
    <xf numFmtId="43" fontId="25" fillId="0" borderId="10" xfId="0" applyNumberFormat="1" applyFont="1" applyBorder="1" applyAlignment="1" applyProtection="1">
      <alignment horizontal="left"/>
      <protection locked="0"/>
    </xf>
    <xf numFmtId="40" fontId="30" fillId="0" borderId="10" xfId="0" applyNumberFormat="1" applyFont="1" applyBorder="1" applyAlignment="1">
      <alignment horizontal="right"/>
    </xf>
    <xf numFmtId="164" fontId="30" fillId="0" borderId="10" xfId="0" applyNumberFormat="1" applyFont="1" applyBorder="1" applyAlignment="1">
      <alignment horizontal="right"/>
    </xf>
    <xf numFmtId="164" fontId="30" fillId="0" borderId="10" xfId="0" applyNumberFormat="1" applyFont="1" applyBorder="1" applyAlignment="1" applyProtection="1">
      <alignment horizontal="right"/>
      <protection locked="0"/>
    </xf>
    <xf numFmtId="164" fontId="25" fillId="0" borderId="10" xfId="0" quotePrefix="1" applyNumberFormat="1" applyFont="1" applyBorder="1" applyProtection="1">
      <protection locked="0"/>
    </xf>
    <xf numFmtId="164" fontId="25" fillId="0" borderId="10" xfId="0" applyNumberFormat="1" applyFont="1" applyBorder="1"/>
    <xf numFmtId="165" fontId="30" fillId="0" borderId="10" xfId="28" applyFont="1" applyBorder="1" applyAlignment="1" applyProtection="1">
      <alignment horizontal="right"/>
    </xf>
    <xf numFmtId="0" fontId="37" fillId="0" borderId="0" xfId="0" applyFont="1" applyProtection="1">
      <protection locked="0"/>
    </xf>
    <xf numFmtId="165" fontId="37" fillId="0" borderId="0" xfId="28" applyFont="1" applyProtection="1">
      <protection locked="0"/>
    </xf>
    <xf numFmtId="0" fontId="39" fillId="0" borderId="0" xfId="0" applyFont="1" applyProtection="1">
      <protection locked="0"/>
    </xf>
    <xf numFmtId="0" fontId="39" fillId="0" borderId="0" xfId="0" applyFont="1" applyAlignment="1" applyProtection="1">
      <alignment horizontal="center" vertical="center"/>
      <protection locked="0"/>
    </xf>
    <xf numFmtId="166" fontId="39" fillId="0" borderId="0" xfId="0" applyNumberFormat="1" applyFont="1" applyAlignment="1" applyProtection="1">
      <alignment horizontal="right"/>
      <protection locked="0"/>
    </xf>
    <xf numFmtId="164" fontId="39" fillId="0" borderId="0" xfId="0" applyNumberFormat="1" applyFont="1" applyAlignment="1" applyProtection="1">
      <alignment horizontal="right"/>
      <protection locked="0"/>
    </xf>
    <xf numFmtId="0" fontId="37" fillId="0" borderId="0" xfId="0" applyFont="1" applyAlignment="1" applyProtection="1">
      <alignment horizontal="left"/>
      <protection locked="0"/>
    </xf>
    <xf numFmtId="0" fontId="37" fillId="0" borderId="0" xfId="0" applyFont="1" applyAlignment="1" applyProtection="1">
      <alignment horizontal="center" vertical="center"/>
      <protection locked="0"/>
    </xf>
    <xf numFmtId="164" fontId="37" fillId="0" borderId="0" xfId="0" applyNumberFormat="1" applyFont="1" applyAlignment="1" applyProtection="1">
      <alignment horizontal="right"/>
      <protection locked="0"/>
    </xf>
    <xf numFmtId="0" fontId="37" fillId="0" borderId="0" xfId="0" applyFont="1" applyAlignment="1" applyProtection="1">
      <alignment horizontal="center" vertical="center" wrapText="1"/>
      <protection locked="0"/>
    </xf>
    <xf numFmtId="164" fontId="41" fillId="0" borderId="10" xfId="0" applyNumberFormat="1" applyFont="1" applyBorder="1" applyAlignment="1" applyProtection="1">
      <alignment horizontal="center" vertical="center" wrapText="1"/>
      <protection locked="0"/>
    </xf>
    <xf numFmtId="165" fontId="37" fillId="0" borderId="0" xfId="28" applyFont="1" applyAlignment="1" applyProtection="1">
      <alignment horizontal="center" vertical="center" wrapText="1"/>
      <protection locked="0"/>
    </xf>
    <xf numFmtId="0" fontId="37" fillId="0" borderId="0" xfId="0" applyFont="1" applyAlignment="1" applyProtection="1">
      <alignment vertical="center"/>
      <protection locked="0"/>
    </xf>
    <xf numFmtId="0" fontId="37" fillId="0" borderId="10" xfId="0" applyFont="1" applyBorder="1" applyAlignment="1" applyProtection="1">
      <alignment horizontal="left" vertical="center"/>
      <protection locked="0"/>
    </xf>
    <xf numFmtId="165" fontId="43" fillId="0" borderId="12" xfId="28" applyFont="1" applyBorder="1" applyAlignment="1" applyProtection="1">
      <alignment horizontal="center" vertical="center"/>
      <protection locked="0"/>
    </xf>
    <xf numFmtId="164" fontId="41" fillId="0" borderId="10" xfId="0" applyNumberFormat="1" applyFont="1" applyBorder="1" applyAlignment="1" applyProtection="1">
      <alignment horizontal="right" vertical="center"/>
      <protection locked="0"/>
    </xf>
    <xf numFmtId="165" fontId="37" fillId="0" borderId="0" xfId="28" applyFont="1" applyAlignment="1" applyProtection="1">
      <alignment vertical="center"/>
      <protection locked="0"/>
    </xf>
    <xf numFmtId="165" fontId="41" fillId="0" borderId="12" xfId="28" applyFont="1" applyBorder="1" applyAlignment="1" applyProtection="1">
      <alignment horizontal="center" vertical="center"/>
      <protection locked="0"/>
    </xf>
    <xf numFmtId="164" fontId="43" fillId="0" borderId="10" xfId="0" applyNumberFormat="1" applyFont="1" applyBorder="1" applyAlignment="1">
      <alignment horizontal="right" vertical="center"/>
    </xf>
    <xf numFmtId="164" fontId="37" fillId="0" borderId="0" xfId="0" applyNumberFormat="1" applyFont="1" applyAlignment="1" applyProtection="1">
      <alignment vertical="center"/>
      <protection locked="0"/>
    </xf>
    <xf numFmtId="165" fontId="41" fillId="0" borderId="10" xfId="28" applyFont="1" applyBorder="1" applyAlignment="1" applyProtection="1">
      <alignment horizontal="center" vertical="center"/>
      <protection locked="0"/>
    </xf>
    <xf numFmtId="164" fontId="41" fillId="0" borderId="10" xfId="0" applyNumberFormat="1" applyFont="1" applyBorder="1" applyAlignment="1">
      <alignment horizontal="right" vertical="center"/>
    </xf>
    <xf numFmtId="165" fontId="43" fillId="0" borderId="12" xfId="28" applyFont="1" applyBorder="1" applyAlignment="1" applyProtection="1">
      <alignment horizontal="center" vertical="center" wrapText="1"/>
      <protection locked="0"/>
    </xf>
    <xf numFmtId="165" fontId="43" fillId="0" borderId="10" xfId="28" applyFont="1" applyBorder="1" applyAlignment="1" applyProtection="1">
      <alignment horizontal="center" vertical="center"/>
      <protection locked="0"/>
    </xf>
    <xf numFmtId="0" fontId="39" fillId="0" borderId="0" xfId="0" applyFont="1" applyAlignment="1" applyProtection="1">
      <alignment horizontal="left"/>
      <protection locked="0"/>
    </xf>
    <xf numFmtId="166" fontId="39" fillId="0" borderId="0" xfId="0" applyNumberFormat="1" applyFont="1" applyProtection="1">
      <protection locked="0"/>
    </xf>
    <xf numFmtId="0" fontId="37" fillId="0" borderId="0" xfId="0" applyFont="1" applyAlignment="1" applyProtection="1">
      <alignment horizontal="center"/>
      <protection locked="0"/>
    </xf>
    <xf numFmtId="166" fontId="37" fillId="0" borderId="0" xfId="0" applyNumberFormat="1" applyFont="1" applyProtection="1">
      <protection locked="0"/>
    </xf>
    <xf numFmtId="166" fontId="40" fillId="0" borderId="0" xfId="0" applyNumberFormat="1" applyFont="1" applyAlignment="1" applyProtection="1">
      <alignment horizontal="center" vertical="top"/>
      <protection locked="0"/>
    </xf>
    <xf numFmtId="166" fontId="42" fillId="0" borderId="10" xfId="0" applyNumberFormat="1" applyFont="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37" fillId="0" borderId="10" xfId="0" applyFont="1" applyBorder="1" applyAlignment="1" applyProtection="1">
      <alignment horizontal="center" vertical="center" wrapText="1"/>
      <protection locked="0"/>
    </xf>
    <xf numFmtId="165" fontId="42" fillId="0" borderId="10" xfId="28" applyFont="1" applyBorder="1" applyAlignment="1" applyProtection="1">
      <alignment horizontal="center" vertical="center" wrapText="1"/>
      <protection locked="0"/>
    </xf>
    <xf numFmtId="165" fontId="41" fillId="0" borderId="10" xfId="28" applyFont="1" applyBorder="1" applyAlignment="1" applyProtection="1">
      <alignment horizontal="right"/>
      <protection locked="0"/>
    </xf>
    <xf numFmtId="165" fontId="45" fillId="0" borderId="0" xfId="28" applyFont="1" applyAlignment="1" applyProtection="1">
      <alignment horizontal="center" vertical="center" wrapText="1"/>
      <protection locked="0"/>
    </xf>
    <xf numFmtId="165" fontId="41" fillId="0" borderId="0" xfId="28" applyFont="1" applyAlignment="1" applyProtection="1">
      <alignment horizontal="right"/>
      <protection locked="0"/>
    </xf>
    <xf numFmtId="165" fontId="43" fillId="0" borderId="10" xfId="28" applyFont="1" applyBorder="1" applyAlignment="1" applyProtection="1">
      <alignment horizontal="right"/>
      <protection locked="0"/>
    </xf>
    <xf numFmtId="165" fontId="41" fillId="0" borderId="12" xfId="28" applyFont="1" applyBorder="1" applyAlignment="1" applyProtection="1">
      <alignment horizontal="right"/>
      <protection locked="0"/>
    </xf>
    <xf numFmtId="165" fontId="43" fillId="0" borderId="12" xfId="28" applyFont="1" applyBorder="1" applyAlignment="1" applyProtection="1">
      <alignment horizontal="right"/>
    </xf>
    <xf numFmtId="165" fontId="37" fillId="0" borderId="0" xfId="0" applyNumberFormat="1" applyFont="1" applyProtection="1">
      <protection locked="0"/>
    </xf>
    <xf numFmtId="165" fontId="43" fillId="0" borderId="12" xfId="28" applyFont="1" applyBorder="1" applyAlignment="1" applyProtection="1">
      <alignment horizontal="right"/>
      <protection locked="0"/>
    </xf>
    <xf numFmtId="165" fontId="41" fillId="0" borderId="12" xfId="28" applyFont="1" applyBorder="1" applyAlignment="1" applyProtection="1">
      <alignment horizontal="right"/>
    </xf>
    <xf numFmtId="165" fontId="43" fillId="0" borderId="10" xfId="28" quotePrefix="1" applyFont="1" applyBorder="1" applyAlignment="1" applyProtection="1">
      <alignment horizontal="right"/>
    </xf>
    <xf numFmtId="166" fontId="37" fillId="0" borderId="0" xfId="0" applyNumberFormat="1" applyFont="1" applyAlignment="1" applyProtection="1">
      <alignment horizontal="center"/>
      <protection locked="0"/>
    </xf>
    <xf numFmtId="165" fontId="41" fillId="0" borderId="10" xfId="28" applyFont="1" applyBorder="1" applyAlignment="1" applyProtection="1">
      <alignment horizontal="center" vertical="center" wrapText="1"/>
    </xf>
    <xf numFmtId="165" fontId="41" fillId="0" borderId="10" xfId="28" quotePrefix="1" applyFont="1" applyBorder="1" applyAlignment="1" applyProtection="1">
      <alignment horizontal="center" vertical="center" wrapText="1"/>
    </xf>
    <xf numFmtId="165" fontId="41" fillId="0" borderId="10" xfId="28" applyFont="1" applyBorder="1" applyAlignment="1" applyProtection="1">
      <alignment horizontal="center" vertical="center" wrapText="1"/>
      <protection locked="0"/>
    </xf>
    <xf numFmtId="40" fontId="25" fillId="0" borderId="10" xfId="0" applyNumberFormat="1" applyFont="1" applyBorder="1" applyProtection="1">
      <protection locked="0"/>
    </xf>
    <xf numFmtId="164" fontId="25" fillId="0" borderId="10" xfId="0" applyNumberFormat="1" applyFont="1" applyBorder="1" applyProtection="1">
      <protection locked="0"/>
    </xf>
    <xf numFmtId="0" fontId="24" fillId="0" borderId="10" xfId="0" applyFont="1" applyBorder="1" applyAlignment="1">
      <alignment horizontal="center"/>
    </xf>
    <xf numFmtId="0" fontId="29" fillId="0" borderId="0" xfId="0" applyFont="1" applyAlignment="1">
      <alignment horizontal="justify" vertical="justify" wrapText="1"/>
    </xf>
    <xf numFmtId="166" fontId="29" fillId="0" borderId="10" xfId="0" applyNumberFormat="1" applyFont="1" applyBorder="1" applyAlignment="1" applyProtection="1">
      <alignment horizontal="center" vertical="center" wrapText="1"/>
      <protection locked="0"/>
    </xf>
    <xf numFmtId="0" fontId="30" fillId="0" borderId="10" xfId="0" applyFont="1" applyBorder="1" applyAlignment="1" applyProtection="1">
      <alignment horizontal="left"/>
      <protection locked="0"/>
    </xf>
    <xf numFmtId="0" fontId="42" fillId="0" borderId="10" xfId="0" applyFont="1" applyBorder="1" applyAlignment="1" applyProtection="1">
      <alignment horizontal="center" vertical="center" wrapText="1"/>
      <protection locked="0"/>
    </xf>
    <xf numFmtId="43" fontId="39" fillId="0" borderId="0" xfId="28" applyNumberFormat="1" applyFont="1" applyAlignment="1" applyProtection="1">
      <alignment horizontal="right"/>
      <protection locked="0"/>
    </xf>
    <xf numFmtId="0" fontId="30" fillId="0" borderId="0" xfId="0" applyFont="1" applyAlignment="1">
      <alignment wrapText="1"/>
    </xf>
    <xf numFmtId="0" fontId="29" fillId="0" borderId="11" xfId="0" applyFont="1" applyBorder="1" applyAlignment="1" applyProtection="1">
      <alignment horizontal="center"/>
      <protection locked="0"/>
    </xf>
    <xf numFmtId="165" fontId="37" fillId="0" borderId="0" xfId="28" applyFont="1" applyAlignment="1" applyProtection="1">
      <alignment horizontal="center"/>
      <protection locked="0"/>
    </xf>
    <xf numFmtId="0" fontId="41" fillId="0" borderId="13" xfId="0" applyFont="1" applyBorder="1" applyAlignment="1" applyProtection="1">
      <alignment horizontal="left" indent="2"/>
      <protection locked="0"/>
    </xf>
    <xf numFmtId="0" fontId="41" fillId="0" borderId="14" xfId="0" applyFont="1" applyBorder="1" applyAlignment="1" applyProtection="1">
      <alignment horizontal="left" indent="2"/>
      <protection locked="0"/>
    </xf>
    <xf numFmtId="0" fontId="41" fillId="0" borderId="12" xfId="0" applyFont="1" applyBorder="1" applyAlignment="1" applyProtection="1">
      <alignment horizontal="left" indent="2"/>
      <protection locked="0"/>
    </xf>
    <xf numFmtId="0" fontId="40" fillId="0" borderId="13" xfId="0" applyFont="1" applyBorder="1" applyAlignment="1" applyProtection="1">
      <alignment horizontal="left" indent="1"/>
      <protection locked="0"/>
    </xf>
    <xf numFmtId="0" fontId="40" fillId="0" borderId="14" xfId="0" applyFont="1" applyBorder="1" applyAlignment="1" applyProtection="1">
      <alignment horizontal="left" indent="1"/>
      <protection locked="0"/>
    </xf>
    <xf numFmtId="0" fontId="40" fillId="0" borderId="12" xfId="0" applyFont="1" applyBorder="1" applyAlignment="1" applyProtection="1">
      <alignment horizontal="left" indent="1"/>
      <protection locked="0"/>
    </xf>
    <xf numFmtId="0" fontId="40" fillId="0" borderId="11" xfId="0" applyFont="1" applyBorder="1" applyAlignment="1" applyProtection="1">
      <alignment horizontal="center"/>
      <protection locked="0"/>
    </xf>
    <xf numFmtId="0" fontId="43" fillId="0" borderId="13" xfId="0" applyFont="1" applyBorder="1" applyProtection="1">
      <protection locked="0"/>
    </xf>
    <xf numFmtId="0" fontId="43" fillId="0" borderId="14" xfId="0" applyFont="1" applyBorder="1" applyProtection="1">
      <protection locked="0"/>
    </xf>
    <xf numFmtId="0" fontId="43" fillId="0" borderId="12" xfId="0" applyFont="1" applyBorder="1" applyProtection="1">
      <protection locked="0"/>
    </xf>
    <xf numFmtId="0" fontId="43" fillId="0" borderId="13" xfId="0" applyFont="1" applyBorder="1" applyAlignment="1" applyProtection="1">
      <alignment horizontal="left" indent="1"/>
      <protection locked="0"/>
    </xf>
    <xf numFmtId="0" fontId="43" fillId="0" borderId="14" xfId="0" applyFont="1" applyBorder="1" applyAlignment="1" applyProtection="1">
      <alignment horizontal="left" indent="1"/>
      <protection locked="0"/>
    </xf>
    <xf numFmtId="0" fontId="43" fillId="0" borderId="12" xfId="0" applyFont="1" applyBorder="1" applyAlignment="1" applyProtection="1">
      <alignment horizontal="left" indent="1"/>
      <protection locked="0"/>
    </xf>
    <xf numFmtId="0" fontId="41" fillId="0" borderId="13" xfId="0" applyFont="1" applyBorder="1" applyProtection="1">
      <protection locked="0"/>
    </xf>
    <xf numFmtId="0" fontId="41" fillId="0" borderId="14" xfId="0" applyFont="1" applyBorder="1" applyProtection="1">
      <protection locked="0"/>
    </xf>
    <xf numFmtId="0" fontId="41" fillId="0" borderId="12" xfId="0" applyFont="1" applyBorder="1" applyProtection="1">
      <protection locked="0"/>
    </xf>
    <xf numFmtId="0" fontId="41" fillId="0" borderId="14" xfId="0" applyFont="1" applyBorder="1" applyAlignment="1" applyProtection="1">
      <alignment horizontal="center"/>
      <protection locked="0"/>
    </xf>
    <xf numFmtId="0" fontId="38" fillId="0" borderId="0" xfId="0" applyFont="1" applyAlignment="1" applyProtection="1">
      <alignment horizontal="center" vertical="top"/>
      <protection locked="0"/>
    </xf>
    <xf numFmtId="0" fontId="41" fillId="0" borderId="10" xfId="0" applyFont="1" applyBorder="1" applyAlignment="1" applyProtection="1">
      <alignment horizontal="center" vertical="center" wrapText="1"/>
      <protection locked="0"/>
    </xf>
    <xf numFmtId="0" fontId="40" fillId="0" borderId="13" xfId="0" applyFont="1" applyBorder="1" applyProtection="1">
      <protection locked="0"/>
    </xf>
    <xf numFmtId="0" fontId="40" fillId="0" borderId="14" xfId="0" applyFont="1" applyBorder="1" applyProtection="1">
      <protection locked="0"/>
    </xf>
    <xf numFmtId="0" fontId="40" fillId="0" borderId="12" xfId="0" applyFont="1" applyBorder="1" applyProtection="1">
      <protection locked="0"/>
    </xf>
    <xf numFmtId="0" fontId="25" fillId="0" borderId="0" xfId="0" applyFont="1" applyAlignment="1">
      <alignment horizontal="center" vertical="center" wrapText="1"/>
    </xf>
    <xf numFmtId="0" fontId="24" fillId="0" borderId="10" xfId="0" applyFont="1" applyBorder="1" applyAlignment="1">
      <alignment horizontal="center"/>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2" xfId="0" applyFont="1" applyBorder="1" applyAlignment="1">
      <alignment horizontal="center" vertical="center" wrapText="1"/>
    </xf>
    <xf numFmtId="0" fontId="24" fillId="0" borderId="10" xfId="0" applyFont="1" applyBorder="1" applyAlignment="1">
      <alignment horizontal="center" vertical="center" wrapText="1"/>
    </xf>
    <xf numFmtId="0" fontId="26" fillId="24" borderId="0" xfId="0" applyFont="1" applyFill="1" applyAlignment="1">
      <alignment horizontal="center" vertical="center"/>
    </xf>
    <xf numFmtId="0" fontId="22" fillId="0" borderId="10" xfId="0" applyFont="1" applyBorder="1" applyAlignment="1">
      <alignment horizontal="center" vertical="center"/>
    </xf>
    <xf numFmtId="0" fontId="27" fillId="0" borderId="0" xfId="0" applyFont="1" applyAlignment="1">
      <alignment horizontal="center"/>
    </xf>
    <xf numFmtId="0" fontId="24" fillId="0" borderId="0" xfId="0" applyFont="1" applyAlignment="1">
      <alignment horizontal="center" wrapText="1"/>
    </xf>
    <xf numFmtId="0" fontId="23" fillId="0" borderId="0" xfId="0" applyFont="1" applyAlignment="1">
      <alignment horizontal="center"/>
    </xf>
    <xf numFmtId="0" fontId="36" fillId="0" borderId="0" xfId="0" applyFont="1" applyAlignment="1">
      <alignment horizontal="justify" vertical="center" wrapText="1"/>
    </xf>
    <xf numFmtId="0" fontId="29" fillId="0" borderId="0" xfId="0" applyFont="1" applyAlignment="1">
      <alignment horizontal="justify" vertical="center" wrapText="1"/>
    </xf>
    <xf numFmtId="0" fontId="29" fillId="0" borderId="0" xfId="0" applyFont="1" applyAlignment="1">
      <alignment horizontal="left" vertical="center" wrapText="1"/>
    </xf>
    <xf numFmtId="0" fontId="22" fillId="0" borderId="0" xfId="0" applyFont="1" applyAlignment="1">
      <alignment horizontal="center" vertical="center" wrapText="1"/>
    </xf>
    <xf numFmtId="0" fontId="22" fillId="0" borderId="0" xfId="0" applyFont="1" applyAlignment="1">
      <alignment horizontal="center" vertical="center"/>
    </xf>
    <xf numFmtId="0" fontId="29" fillId="0" borderId="0" xfId="0" applyFont="1" applyAlignment="1">
      <alignment horizontal="center"/>
    </xf>
    <xf numFmtId="0" fontId="29" fillId="0" borderId="0" xfId="0" applyFont="1" applyAlignment="1" applyProtection="1">
      <alignment horizontal="left" wrapText="1"/>
      <protection locked="0"/>
    </xf>
    <xf numFmtId="0" fontId="23" fillId="0" borderId="0" xfId="0" applyFont="1" applyAlignment="1" applyProtection="1">
      <alignment horizontal="center" vertical="top"/>
      <protection locked="0"/>
    </xf>
    <xf numFmtId="0" fontId="30" fillId="0" borderId="10" xfId="0" applyFont="1" applyBorder="1" applyAlignment="1" applyProtection="1">
      <alignment horizontal="center"/>
      <protection locked="0"/>
    </xf>
    <xf numFmtId="0" fontId="25" fillId="0" borderId="10" xfId="0" applyFont="1" applyBorder="1" applyAlignment="1" applyProtection="1">
      <alignment horizontal="left" indent="1"/>
      <protection locked="0"/>
    </xf>
    <xf numFmtId="0" fontId="25" fillId="0" borderId="10" xfId="0" applyFont="1" applyBorder="1" applyAlignment="1" applyProtection="1">
      <alignment horizontal="left" indent="3"/>
      <protection locked="0"/>
    </xf>
    <xf numFmtId="0" fontId="30" fillId="0" borderId="10" xfId="0" applyFont="1" applyBorder="1" applyAlignment="1" applyProtection="1">
      <alignment horizontal="left"/>
      <protection locked="0"/>
    </xf>
    <xf numFmtId="0" fontId="30" fillId="0" borderId="13" xfId="0" applyFont="1" applyBorder="1" applyAlignment="1" applyProtection="1">
      <alignment horizontal="left"/>
      <protection locked="0"/>
    </xf>
    <xf numFmtId="0" fontId="30" fillId="0" borderId="14" xfId="0" applyFont="1" applyBorder="1" applyAlignment="1" applyProtection="1">
      <alignment horizontal="left"/>
      <protection locked="0"/>
    </xf>
    <xf numFmtId="0" fontId="30" fillId="0" borderId="12" xfId="0" applyFont="1" applyBorder="1" applyAlignment="1" applyProtection="1">
      <alignment horizontal="left"/>
      <protection locked="0"/>
    </xf>
    <xf numFmtId="0" fontId="30" fillId="0" borderId="10" xfId="0" applyFont="1" applyBorder="1" applyProtection="1">
      <protection locked="0"/>
    </xf>
    <xf numFmtId="0" fontId="25" fillId="0" borderId="13" xfId="0" applyFont="1" applyBorder="1" applyAlignment="1" applyProtection="1">
      <alignment horizontal="left" wrapText="1" indent="1"/>
      <protection locked="0"/>
    </xf>
    <xf numFmtId="0" fontId="25" fillId="0" borderId="14" xfId="0" applyFont="1" applyBorder="1" applyAlignment="1" applyProtection="1">
      <alignment horizontal="left" wrapText="1" indent="1"/>
      <protection locked="0"/>
    </xf>
    <xf numFmtId="0" fontId="25" fillId="0" borderId="12" xfId="0" applyFont="1" applyBorder="1" applyAlignment="1" applyProtection="1">
      <alignment horizontal="left" wrapText="1" indent="1"/>
      <protection locked="0"/>
    </xf>
    <xf numFmtId="0" fontId="25" fillId="0" borderId="10" xfId="0" applyFont="1" applyBorder="1" applyAlignment="1" applyProtection="1">
      <alignment horizontal="center"/>
      <protection locked="0"/>
    </xf>
    <xf numFmtId="0" fontId="30" fillId="0" borderId="13" xfId="0" applyFont="1" applyBorder="1" applyProtection="1">
      <protection locked="0"/>
    </xf>
    <xf numFmtId="0" fontId="30" fillId="0" borderId="14" xfId="0" applyFont="1" applyBorder="1" applyProtection="1">
      <protection locked="0"/>
    </xf>
    <xf numFmtId="0" fontId="30" fillId="0" borderId="12" xfId="0" applyFont="1" applyBorder="1" applyProtection="1">
      <protection locked="0"/>
    </xf>
    <xf numFmtId="0" fontId="29" fillId="0" borderId="10" xfId="0"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locked="0"/>
    </xf>
    <xf numFmtId="0" fontId="25" fillId="0" borderId="18" xfId="0" applyFont="1" applyBorder="1" applyAlignment="1" applyProtection="1">
      <alignment horizontal="center"/>
      <protection locked="0"/>
    </xf>
    <xf numFmtId="165" fontId="29" fillId="0" borderId="0" xfId="28" applyFont="1" applyAlignment="1" applyProtection="1">
      <alignment horizontal="center"/>
      <protection locked="0"/>
    </xf>
    <xf numFmtId="166" fontId="29" fillId="0" borderId="10" xfId="0" applyNumberFormat="1" applyFont="1" applyBorder="1" applyAlignment="1" applyProtection="1">
      <alignment horizontal="center" vertical="center" wrapText="1"/>
      <protection locked="0"/>
    </xf>
    <xf numFmtId="0" fontId="43" fillId="0" borderId="13" xfId="0" applyFont="1" applyBorder="1" applyAlignment="1" applyProtection="1">
      <alignment vertical="center"/>
      <protection locked="0"/>
    </xf>
    <xf numFmtId="0" fontId="43" fillId="0" borderId="14" xfId="0" applyFont="1" applyBorder="1" applyAlignment="1" applyProtection="1">
      <alignment vertical="center"/>
      <protection locked="0"/>
    </xf>
    <xf numFmtId="0" fontId="43" fillId="0" borderId="12" xfId="0" applyFont="1" applyBorder="1" applyAlignment="1" applyProtection="1">
      <alignment vertical="center"/>
      <protection locked="0"/>
    </xf>
    <xf numFmtId="0" fontId="37" fillId="0" borderId="15" xfId="0" applyFont="1" applyBorder="1" applyAlignment="1" applyProtection="1">
      <alignment horizontal="center" vertical="center"/>
      <protection locked="0"/>
    </xf>
    <xf numFmtId="0" fontId="37" fillId="0" borderId="16" xfId="0" applyFont="1" applyBorder="1" applyAlignment="1" applyProtection="1">
      <alignment horizontal="center" vertical="center"/>
      <protection locked="0"/>
    </xf>
    <xf numFmtId="0" fontId="37" fillId="0" borderId="17" xfId="0" applyFont="1" applyBorder="1" applyAlignment="1" applyProtection="1">
      <alignment horizontal="center" vertical="center"/>
      <protection locked="0"/>
    </xf>
    <xf numFmtId="0" fontId="41" fillId="0" borderId="10" xfId="0" applyFont="1" applyBorder="1" applyAlignment="1" applyProtection="1">
      <alignment horizontal="left" vertical="center"/>
      <protection locked="0"/>
    </xf>
    <xf numFmtId="0" fontId="43" fillId="0" borderId="13" xfId="0" applyFont="1" applyBorder="1" applyAlignment="1" applyProtection="1">
      <alignment vertical="center" wrapText="1"/>
      <protection locked="0"/>
    </xf>
    <xf numFmtId="0" fontId="43" fillId="0" borderId="14" xfId="0" applyFont="1" applyBorder="1" applyAlignment="1" applyProtection="1">
      <alignment vertical="center" wrapText="1"/>
      <protection locked="0"/>
    </xf>
    <xf numFmtId="0" fontId="43" fillId="0" borderId="12" xfId="0" applyFont="1" applyBorder="1" applyAlignment="1" applyProtection="1">
      <alignment vertical="center" wrapText="1"/>
      <protection locked="0"/>
    </xf>
    <xf numFmtId="0" fontId="43" fillId="0" borderId="13" xfId="0" applyFont="1" applyBorder="1" applyAlignment="1" applyProtection="1">
      <alignment horizontal="left" vertical="center"/>
      <protection locked="0"/>
    </xf>
    <xf numFmtId="0" fontId="43" fillId="0" borderId="14" xfId="0" applyFont="1" applyBorder="1" applyAlignment="1" applyProtection="1">
      <alignment horizontal="left" vertical="center"/>
      <protection locked="0"/>
    </xf>
    <xf numFmtId="0" fontId="43" fillId="0" borderId="12" xfId="0" applyFont="1" applyBorder="1" applyAlignment="1" applyProtection="1">
      <alignment horizontal="left" vertical="center"/>
      <protection locked="0"/>
    </xf>
    <xf numFmtId="0" fontId="41" fillId="0" borderId="13" xfId="0" applyFont="1" applyBorder="1" applyAlignment="1" applyProtection="1">
      <alignment horizontal="left" vertical="center"/>
      <protection locked="0"/>
    </xf>
    <xf numFmtId="0" fontId="41" fillId="0" borderId="14" xfId="0" applyFont="1" applyBorder="1" applyAlignment="1" applyProtection="1">
      <alignment horizontal="left" vertical="center"/>
      <protection locked="0"/>
    </xf>
    <xf numFmtId="0" fontId="41" fillId="0" borderId="12" xfId="0" applyFont="1" applyBorder="1" applyAlignment="1" applyProtection="1">
      <alignment horizontal="left" vertical="center"/>
      <protection locked="0"/>
    </xf>
    <xf numFmtId="0" fontId="43" fillId="0" borderId="10" xfId="0" applyFont="1" applyBorder="1" applyAlignment="1" applyProtection="1">
      <alignment vertical="center"/>
      <protection locked="0"/>
    </xf>
    <xf numFmtId="0" fontId="41" fillId="0" borderId="18" xfId="0" applyFont="1" applyBorder="1" applyAlignment="1" applyProtection="1">
      <alignment horizontal="center"/>
      <protection locked="0"/>
    </xf>
    <xf numFmtId="0" fontId="44" fillId="0" borderId="10" xfId="0" applyFont="1" applyBorder="1" applyAlignment="1" applyProtection="1">
      <alignment horizontal="left" vertical="center" wrapText="1"/>
      <protection locked="0"/>
    </xf>
    <xf numFmtId="0" fontId="42" fillId="0" borderId="13" xfId="0" applyFont="1" applyBorder="1" applyAlignment="1" applyProtection="1">
      <alignment horizontal="left" vertical="center" wrapText="1"/>
      <protection locked="0"/>
    </xf>
    <xf numFmtId="0" fontId="42" fillId="0" borderId="14" xfId="0" applyFont="1" applyBorder="1" applyAlignment="1" applyProtection="1">
      <alignment horizontal="left" vertical="center" wrapText="1"/>
      <protection locked="0"/>
    </xf>
    <xf numFmtId="0" fontId="42" fillId="0" borderId="12" xfId="0" applyFont="1" applyBorder="1" applyAlignment="1" applyProtection="1">
      <alignment horizontal="left" vertical="center" wrapText="1"/>
      <protection locked="0"/>
    </xf>
    <xf numFmtId="0" fontId="42" fillId="0" borderId="10" xfId="0" applyFont="1" applyBorder="1" applyAlignment="1" applyProtection="1">
      <alignment horizontal="center" vertical="center" wrapText="1"/>
      <protection locked="0"/>
    </xf>
    <xf numFmtId="0" fontId="43" fillId="0" borderId="13" xfId="0" applyFont="1" applyBorder="1" applyAlignment="1" applyProtection="1">
      <alignment horizontal="left" vertical="center" wrapText="1"/>
      <protection locked="0"/>
    </xf>
    <xf numFmtId="0" fontId="43" fillId="0" borderId="14" xfId="0" applyFont="1" applyBorder="1" applyAlignment="1" applyProtection="1">
      <alignment horizontal="left" vertical="center" wrapText="1"/>
      <protection locked="0"/>
    </xf>
    <xf numFmtId="0" fontId="43" fillId="0" borderId="12" xfId="0" applyFont="1" applyBorder="1" applyAlignment="1" applyProtection="1">
      <alignment horizontal="left" vertical="center" wrapText="1"/>
      <protection locked="0"/>
    </xf>
    <xf numFmtId="166" fontId="44" fillId="0" borderId="0" xfId="0" applyNumberFormat="1" applyFont="1" applyAlignment="1" applyProtection="1">
      <alignment horizontal="center" vertical="center" wrapText="1"/>
      <protection locked="0"/>
    </xf>
    <xf numFmtId="0" fontId="42" fillId="0" borderId="10" xfId="0" applyFont="1" applyBorder="1" applyAlignment="1" applyProtection="1">
      <alignment horizontal="left" vertical="center" wrapText="1"/>
      <protection locked="0"/>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 name="표준_Salary" xfId="43" xr:uid="{F326AA04-6F2A-480F-8580-D44EE089DC5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07F38-7133-4F42-8757-47E1180FEC81}">
  <dimension ref="A2:P37"/>
  <sheetViews>
    <sheetView workbookViewId="0">
      <selection activeCell="X10" sqref="X10"/>
    </sheetView>
  </sheetViews>
  <sheetFormatPr baseColWidth="10" defaultColWidth="8.83203125" defaultRowHeight="16"/>
  <cols>
    <col min="1" max="1" width="4.83203125" style="1" customWidth="1"/>
    <col min="2" max="2" width="6" style="1" customWidth="1"/>
    <col min="3" max="3" width="7.1640625" style="1" customWidth="1"/>
    <col min="4" max="10" width="3.6640625" style="1" customWidth="1"/>
    <col min="11" max="11" width="8.83203125" style="1"/>
    <col min="12" max="12" width="10.83203125" style="1" customWidth="1"/>
    <col min="13" max="13" width="11.1640625" style="1" customWidth="1"/>
    <col min="14" max="14" width="5.5" style="1" customWidth="1"/>
    <col min="15" max="16384" width="8.83203125" style="1"/>
  </cols>
  <sheetData>
    <row r="2" spans="1:16" ht="46.5" customHeight="1">
      <c r="K2" s="108" t="s">
        <v>0</v>
      </c>
      <c r="L2" s="108"/>
      <c r="M2" s="108"/>
      <c r="N2" s="108"/>
      <c r="O2" s="108"/>
      <c r="P2" s="108"/>
    </row>
    <row r="4" spans="1:16">
      <c r="A4" s="1" t="s">
        <v>1</v>
      </c>
      <c r="D4" s="77">
        <v>5</v>
      </c>
      <c r="E4" s="77">
        <v>6</v>
      </c>
      <c r="F4" s="77">
        <v>3</v>
      </c>
      <c r="G4" s="77">
        <v>1</v>
      </c>
      <c r="H4" s="77">
        <v>0</v>
      </c>
      <c r="I4" s="77">
        <v>8</v>
      </c>
      <c r="J4" s="77">
        <v>4</v>
      </c>
    </row>
    <row r="6" spans="1:16" ht="29.25" customHeight="1">
      <c r="A6" s="1" t="s">
        <v>2</v>
      </c>
    </row>
    <row r="7" spans="1:16" ht="29.25" customHeight="1">
      <c r="A7" s="1" t="s">
        <v>3</v>
      </c>
    </row>
    <row r="8" spans="1:16" ht="29.25" customHeight="1">
      <c r="A8" s="117" t="s">
        <v>4</v>
      </c>
      <c r="B8" s="117"/>
      <c r="C8" s="117"/>
      <c r="D8" s="117"/>
      <c r="E8" s="117"/>
      <c r="F8" s="117"/>
      <c r="G8" s="117"/>
      <c r="H8" s="117"/>
      <c r="I8" s="117"/>
      <c r="J8" s="117"/>
      <c r="K8" s="117"/>
    </row>
    <row r="9" spans="1:16" ht="29.25" customHeight="1">
      <c r="A9" s="1" t="s">
        <v>5</v>
      </c>
    </row>
    <row r="14" spans="1:16" ht="16.5" customHeight="1"/>
    <row r="15" spans="1:16" ht="15" customHeight="1">
      <c r="C15" s="114" t="s">
        <v>6</v>
      </c>
    </row>
    <row r="16" spans="1:16" ht="15" customHeight="1">
      <c r="C16" s="114"/>
    </row>
    <row r="17" spans="3:12" ht="15" customHeight="1">
      <c r="C17" s="114"/>
    </row>
    <row r="18" spans="3:12" ht="15" customHeight="1">
      <c r="C18" s="114"/>
    </row>
    <row r="19" spans="3:12" ht="15" customHeight="1">
      <c r="C19" s="114"/>
    </row>
    <row r="20" spans="3:12" ht="15" customHeight="1">
      <c r="C20" s="114"/>
    </row>
    <row r="21" spans="3:12" ht="15" customHeight="1">
      <c r="C21" s="114"/>
    </row>
    <row r="22" spans="3:12" ht="23">
      <c r="C22" s="116" t="s">
        <v>7</v>
      </c>
      <c r="D22" s="116"/>
      <c r="E22" s="116"/>
      <c r="F22" s="116"/>
      <c r="G22" s="116"/>
      <c r="H22" s="116"/>
      <c r="I22" s="116"/>
      <c r="J22" s="116"/>
      <c r="K22" s="116"/>
      <c r="L22" s="116"/>
    </row>
    <row r="23" spans="3:12" ht="23">
      <c r="C23" s="116" t="s">
        <v>8</v>
      </c>
      <c r="D23" s="116"/>
      <c r="E23" s="116"/>
      <c r="F23" s="116"/>
      <c r="G23" s="116"/>
      <c r="H23" s="116"/>
      <c r="I23" s="116"/>
      <c r="J23" s="116"/>
      <c r="K23" s="116"/>
      <c r="L23" s="116"/>
    </row>
    <row r="24" spans="3:12" s="2" customFormat="1" ht="21.75" customHeight="1">
      <c r="C24" s="116" t="s">
        <v>9</v>
      </c>
      <c r="D24" s="116"/>
      <c r="E24" s="116"/>
      <c r="F24" s="116"/>
      <c r="G24" s="116"/>
      <c r="H24" s="116"/>
      <c r="I24" s="116"/>
      <c r="J24" s="116"/>
      <c r="K24" s="116"/>
      <c r="L24" s="116"/>
    </row>
    <row r="25" spans="3:12" s="2" customFormat="1" ht="21.75" customHeight="1"/>
    <row r="26" spans="3:12" s="2" customFormat="1" ht="21.75" customHeight="1"/>
    <row r="33" spans="1:13" s="3" customFormat="1" ht="39.75" customHeight="1">
      <c r="A33" s="110" t="s">
        <v>10</v>
      </c>
      <c r="B33" s="111"/>
      <c r="C33" s="111"/>
      <c r="D33" s="111"/>
      <c r="E33" s="111"/>
      <c r="F33" s="111"/>
      <c r="G33" s="112"/>
      <c r="H33" s="115" t="s">
        <v>11</v>
      </c>
      <c r="I33" s="115"/>
      <c r="J33" s="115"/>
      <c r="K33" s="115"/>
      <c r="L33" s="115" t="s">
        <v>12</v>
      </c>
      <c r="M33" s="115"/>
    </row>
    <row r="34" spans="1:13" ht="24.75" customHeight="1">
      <c r="A34" s="113" t="s">
        <v>13</v>
      </c>
      <c r="B34" s="113"/>
      <c r="C34" s="113"/>
      <c r="D34" s="113"/>
      <c r="E34" s="113"/>
      <c r="F34" s="113"/>
      <c r="G34" s="113"/>
      <c r="H34" s="109"/>
      <c r="I34" s="109"/>
      <c r="J34" s="109"/>
      <c r="K34" s="109"/>
      <c r="L34" s="109"/>
      <c r="M34" s="109"/>
    </row>
    <row r="35" spans="1:13" ht="24.75" customHeight="1">
      <c r="A35" s="113" t="s">
        <v>14</v>
      </c>
      <c r="B35" s="113"/>
      <c r="C35" s="113"/>
      <c r="D35" s="113"/>
      <c r="E35" s="113"/>
      <c r="F35" s="113"/>
      <c r="G35" s="113"/>
      <c r="H35" s="109"/>
      <c r="I35" s="109"/>
      <c r="J35" s="109"/>
      <c r="K35" s="109"/>
      <c r="L35" s="109"/>
      <c r="M35" s="109"/>
    </row>
    <row r="36" spans="1:13" ht="24.75" customHeight="1">
      <c r="A36" s="109"/>
      <c r="B36" s="109"/>
      <c r="C36" s="109"/>
      <c r="D36" s="109"/>
      <c r="E36" s="109"/>
      <c r="F36" s="109"/>
      <c r="G36" s="109"/>
      <c r="H36" s="109"/>
      <c r="I36" s="109"/>
      <c r="J36" s="109"/>
      <c r="K36" s="109"/>
      <c r="L36" s="109"/>
      <c r="M36" s="109"/>
    </row>
    <row r="37" spans="1:13" ht="24.75" customHeight="1">
      <c r="A37" s="109"/>
      <c r="B37" s="109"/>
      <c r="C37" s="109"/>
      <c r="D37" s="109"/>
      <c r="E37" s="109"/>
      <c r="F37" s="109"/>
      <c r="G37" s="109"/>
      <c r="H37" s="109"/>
      <c r="I37" s="109"/>
      <c r="J37" s="109"/>
      <c r="K37" s="109"/>
      <c r="L37" s="109"/>
      <c r="M37" s="109"/>
    </row>
  </sheetData>
  <mergeCells count="22">
    <mergeCell ref="L37:M37"/>
    <mergeCell ref="A35:G35"/>
    <mergeCell ref="A36:G36"/>
    <mergeCell ref="A37:G37"/>
    <mergeCell ref="H37:K37"/>
    <mergeCell ref="L35:M35"/>
    <mergeCell ref="H36:K36"/>
    <mergeCell ref="L36:M36"/>
    <mergeCell ref="N2:P2"/>
    <mergeCell ref="H35:K35"/>
    <mergeCell ref="K2:M2"/>
    <mergeCell ref="A33:G33"/>
    <mergeCell ref="A34:G34"/>
    <mergeCell ref="C15:C21"/>
    <mergeCell ref="H33:K33"/>
    <mergeCell ref="C23:L23"/>
    <mergeCell ref="C22:L22"/>
    <mergeCell ref="L34:M34"/>
    <mergeCell ref="C24:L24"/>
    <mergeCell ref="H34:K34"/>
    <mergeCell ref="L33:M33"/>
    <mergeCell ref="A8:K8"/>
  </mergeCells>
  <phoneticPr fontId="2" type="noConversion"/>
  <pageMargins left="1.02" right="0.15" top="0.46" bottom="0.36" header="11.18"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7A8D-0294-4889-8FE7-296A96D1D10A}">
  <dimension ref="B1:I29"/>
  <sheetViews>
    <sheetView topLeftCell="A11" workbookViewId="0">
      <selection activeCell="K15" sqref="K15"/>
    </sheetView>
  </sheetViews>
  <sheetFormatPr baseColWidth="10" defaultColWidth="8.83203125" defaultRowHeight="14"/>
  <cols>
    <col min="1" max="1" width="2.5" style="4" customWidth="1"/>
    <col min="2" max="2" width="4.83203125" style="4" customWidth="1"/>
    <col min="3" max="6" width="8.83203125" style="4"/>
    <col min="7" max="7" width="4.83203125" style="4" customWidth="1"/>
    <col min="8" max="8" width="8.83203125" style="4"/>
    <col min="9" max="9" width="12.83203125" style="4" customWidth="1"/>
    <col min="10" max="16384" width="8.83203125" style="4"/>
  </cols>
  <sheetData>
    <row r="1" spans="2:9" ht="33" customHeight="1">
      <c r="H1" s="83"/>
      <c r="I1" s="83"/>
    </row>
    <row r="4" spans="2:9" ht="18.75" customHeight="1">
      <c r="B4" s="118" t="s">
        <v>15</v>
      </c>
      <c r="C4" s="118"/>
      <c r="D4" s="118"/>
      <c r="E4" s="118"/>
      <c r="F4" s="118"/>
      <c r="G4" s="118"/>
      <c r="H4" s="118"/>
      <c r="I4" s="118"/>
    </row>
    <row r="5" spans="2:9" ht="35.25" customHeight="1">
      <c r="B5" s="122" t="s">
        <v>16</v>
      </c>
      <c r="C5" s="123"/>
      <c r="D5" s="123"/>
      <c r="E5" s="123"/>
      <c r="F5" s="123"/>
      <c r="G5" s="123"/>
      <c r="H5" s="123"/>
      <c r="I5" s="123"/>
    </row>
    <row r="8" spans="2:9" ht="16.5" customHeight="1">
      <c r="B8" s="124" t="s">
        <v>17</v>
      </c>
      <c r="C8" s="124"/>
      <c r="D8" s="124"/>
      <c r="E8" s="124"/>
      <c r="F8" s="124"/>
      <c r="G8" s="124"/>
      <c r="H8" s="124"/>
      <c r="I8" s="124"/>
    </row>
    <row r="11" spans="2:9" ht="73.5" customHeight="1">
      <c r="B11" s="119" t="s">
        <v>259</v>
      </c>
      <c r="C11" s="120"/>
      <c r="D11" s="120"/>
      <c r="E11" s="120"/>
      <c r="F11" s="120"/>
      <c r="G11" s="120"/>
      <c r="H11" s="120"/>
      <c r="I11" s="120"/>
    </row>
    <row r="13" spans="2:9" ht="34.5" customHeight="1">
      <c r="B13" s="5" t="s">
        <v>18</v>
      </c>
      <c r="C13" s="120" t="s">
        <v>19</v>
      </c>
      <c r="D13" s="120"/>
      <c r="E13" s="120"/>
      <c r="F13" s="120"/>
      <c r="G13" s="120"/>
      <c r="H13" s="120"/>
      <c r="I13" s="120"/>
    </row>
    <row r="14" spans="2:9">
      <c r="B14" s="5"/>
      <c r="C14" s="78"/>
      <c r="D14" s="78"/>
      <c r="E14" s="78"/>
      <c r="F14" s="78"/>
      <c r="G14" s="78"/>
      <c r="H14" s="78"/>
      <c r="I14" s="78"/>
    </row>
    <row r="15" spans="2:9" ht="20.25" customHeight="1">
      <c r="B15" s="5" t="s">
        <v>20</v>
      </c>
      <c r="C15" s="120" t="s">
        <v>21</v>
      </c>
      <c r="D15" s="120"/>
      <c r="E15" s="120"/>
      <c r="F15" s="120"/>
      <c r="G15" s="120"/>
      <c r="H15" s="120"/>
      <c r="I15" s="120"/>
    </row>
    <row r="16" spans="2:9">
      <c r="B16" s="5"/>
      <c r="C16" s="78"/>
      <c r="D16" s="78"/>
      <c r="E16" s="78"/>
      <c r="F16" s="78"/>
      <c r="G16" s="78"/>
      <c r="H16" s="78"/>
      <c r="I16" s="78"/>
    </row>
    <row r="17" spans="2:9" ht="31.5" customHeight="1">
      <c r="B17" s="5" t="s">
        <v>22</v>
      </c>
      <c r="C17" s="121" t="s">
        <v>23</v>
      </c>
      <c r="D17" s="121"/>
      <c r="E17" s="121"/>
      <c r="F17" s="121"/>
      <c r="G17" s="121"/>
      <c r="H17" s="121"/>
      <c r="I17" s="121"/>
    </row>
    <row r="18" spans="2:9">
      <c r="B18" s="5"/>
      <c r="C18" s="78"/>
      <c r="D18" s="78"/>
      <c r="E18" s="78"/>
      <c r="F18" s="78"/>
      <c r="G18" s="78"/>
      <c r="H18" s="78"/>
      <c r="I18" s="78"/>
    </row>
    <row r="19" spans="2:9" ht="29.25" customHeight="1">
      <c r="B19" s="5" t="s">
        <v>24</v>
      </c>
      <c r="C19" s="120" t="s">
        <v>25</v>
      </c>
      <c r="D19" s="120"/>
      <c r="E19" s="120"/>
      <c r="F19" s="120"/>
      <c r="G19" s="120"/>
      <c r="H19" s="120"/>
      <c r="I19" s="120"/>
    </row>
    <row r="20" spans="2:9">
      <c r="B20" s="5"/>
      <c r="C20" s="78"/>
      <c r="D20" s="78"/>
      <c r="E20" s="78"/>
      <c r="F20" s="78"/>
      <c r="G20" s="78"/>
      <c r="H20" s="78"/>
      <c r="I20" s="78"/>
    </row>
    <row r="21" spans="2:9" ht="30" customHeight="1">
      <c r="B21" s="5" t="s">
        <v>26</v>
      </c>
      <c r="C21" s="120" t="s">
        <v>27</v>
      </c>
      <c r="D21" s="120"/>
      <c r="E21" s="120"/>
      <c r="F21" s="120"/>
      <c r="G21" s="120"/>
      <c r="H21" s="120"/>
      <c r="I21" s="120"/>
    </row>
    <row r="22" spans="2:9">
      <c r="B22" s="5"/>
      <c r="C22" s="78"/>
      <c r="D22" s="78"/>
      <c r="E22" s="78"/>
      <c r="F22" s="78"/>
      <c r="G22" s="78"/>
      <c r="H22" s="78"/>
      <c r="I22" s="78"/>
    </row>
    <row r="23" spans="2:9" ht="32.25" customHeight="1">
      <c r="B23" s="5" t="s">
        <v>28</v>
      </c>
      <c r="C23" s="120" t="s">
        <v>29</v>
      </c>
      <c r="D23" s="120"/>
      <c r="E23" s="120"/>
      <c r="F23" s="120"/>
      <c r="G23" s="120"/>
      <c r="H23" s="120"/>
      <c r="I23" s="120"/>
    </row>
    <row r="28" spans="2:9" ht="20.25" customHeight="1">
      <c r="B28" s="125" t="s">
        <v>260</v>
      </c>
      <c r="C28" s="125"/>
      <c r="D28" s="125"/>
      <c r="E28" s="125"/>
      <c r="F28" s="125"/>
      <c r="G28" s="125"/>
      <c r="H28" s="125"/>
    </row>
    <row r="29" spans="2:9" ht="20.25" customHeight="1">
      <c r="B29" s="125" t="s">
        <v>30</v>
      </c>
      <c r="C29" s="125"/>
      <c r="D29" s="125"/>
      <c r="E29" s="125"/>
      <c r="F29" s="125"/>
      <c r="G29" s="125"/>
      <c r="H29" s="125"/>
    </row>
  </sheetData>
  <mergeCells count="12">
    <mergeCell ref="B28:H28"/>
    <mergeCell ref="B29:H29"/>
    <mergeCell ref="C21:I21"/>
    <mergeCell ref="C23:I23"/>
    <mergeCell ref="C13:I13"/>
    <mergeCell ref="C15:I15"/>
    <mergeCell ref="B4:I4"/>
    <mergeCell ref="B11:I11"/>
    <mergeCell ref="C17:I17"/>
    <mergeCell ref="C19:I19"/>
    <mergeCell ref="B5:I5"/>
    <mergeCell ref="B8:I8"/>
  </mergeCells>
  <phoneticPr fontId="2" type="noConversion"/>
  <pageMargins left="0.56999999999999995" right="0.23" top="0.17" bottom="0.63" header="11.18" footer="0.5"/>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B247-E6CF-4EBB-A265-FFF50978148F}">
  <dimension ref="B2:H74"/>
  <sheetViews>
    <sheetView topLeftCell="A32" workbookViewId="0">
      <selection activeCell="H38" sqref="H38"/>
    </sheetView>
  </sheetViews>
  <sheetFormatPr baseColWidth="10" defaultColWidth="8.83203125" defaultRowHeight="16"/>
  <cols>
    <col min="1" max="1" width="4.83203125" style="8" customWidth="1"/>
    <col min="2" max="2" width="7.5" style="7" customWidth="1"/>
    <col min="3" max="3" width="18.1640625" style="8" bestFit="1" customWidth="1"/>
    <col min="4" max="5" width="8.83203125" style="8"/>
    <col min="6" max="6" width="7.33203125" style="8" customWidth="1"/>
    <col min="7" max="7" width="14.5" style="12" customWidth="1"/>
    <col min="8" max="8" width="14.5" style="13" customWidth="1"/>
    <col min="9" max="16384" width="8.83203125" style="8"/>
  </cols>
  <sheetData>
    <row r="2" spans="2:8" ht="21" customHeight="1">
      <c r="C2" s="126" t="s">
        <v>31</v>
      </c>
      <c r="D2" s="126"/>
      <c r="E2" s="126"/>
      <c r="F2" s="126"/>
      <c r="G2" s="126"/>
      <c r="H2" s="9"/>
    </row>
    <row r="4" spans="2:8" ht="16.5" customHeight="1">
      <c r="B4" s="10" t="s">
        <v>32</v>
      </c>
      <c r="C4" s="84" t="s">
        <v>33</v>
      </c>
      <c r="D4" s="11"/>
      <c r="G4" s="145" t="s">
        <v>34</v>
      </c>
      <c r="H4" s="145"/>
    </row>
    <row r="5" spans="2:8">
      <c r="B5" s="144" t="s">
        <v>35</v>
      </c>
      <c r="C5" s="144"/>
      <c r="D5" s="144"/>
    </row>
    <row r="6" spans="2:8">
      <c r="H6" s="14" t="s">
        <v>36</v>
      </c>
    </row>
    <row r="7" spans="2:8" s="15" customFormat="1" ht="19.5" customHeight="1">
      <c r="B7" s="142" t="s">
        <v>37</v>
      </c>
      <c r="C7" s="143" t="s">
        <v>38</v>
      </c>
      <c r="D7" s="143"/>
      <c r="E7" s="143"/>
      <c r="F7" s="143"/>
      <c r="G7" s="146" t="s">
        <v>39</v>
      </c>
      <c r="H7" s="146"/>
    </row>
    <row r="8" spans="2:8" s="15" customFormat="1" ht="16.5" customHeight="1">
      <c r="B8" s="142"/>
      <c r="C8" s="143"/>
      <c r="D8" s="143"/>
      <c r="E8" s="143"/>
      <c r="F8" s="143"/>
      <c r="G8" s="79" t="s">
        <v>40</v>
      </c>
      <c r="H8" s="79" t="s">
        <v>41</v>
      </c>
    </row>
    <row r="9" spans="2:8" ht="18.75" customHeight="1">
      <c r="B9" s="80">
        <v>1</v>
      </c>
      <c r="C9" s="139" t="s">
        <v>42</v>
      </c>
      <c r="D9" s="140"/>
      <c r="E9" s="140"/>
      <c r="F9" s="141"/>
      <c r="G9" s="16"/>
      <c r="H9" s="16"/>
    </row>
    <row r="10" spans="2:8" ht="18.75" customHeight="1">
      <c r="B10" s="17" t="s">
        <v>43</v>
      </c>
      <c r="C10" s="139" t="s">
        <v>44</v>
      </c>
      <c r="D10" s="140"/>
      <c r="E10" s="140"/>
      <c r="F10" s="141"/>
      <c r="G10" s="16"/>
      <c r="H10" s="16"/>
    </row>
    <row r="11" spans="2:8" ht="18.75" customHeight="1">
      <c r="B11" s="18" t="s">
        <v>45</v>
      </c>
      <c r="C11" s="128" t="s">
        <v>46</v>
      </c>
      <c r="D11" s="128"/>
      <c r="E11" s="128"/>
      <c r="F11" s="128"/>
      <c r="G11" s="16">
        <v>5007747.01</v>
      </c>
      <c r="H11" s="16">
        <v>25700254.510000002</v>
      </c>
    </row>
    <row r="12" spans="2:8" ht="18.75" customHeight="1">
      <c r="B12" s="18" t="s">
        <v>47</v>
      </c>
      <c r="C12" s="128" t="s">
        <v>48</v>
      </c>
      <c r="D12" s="128"/>
      <c r="E12" s="128"/>
      <c r="F12" s="128"/>
      <c r="G12" s="16">
        <v>9204591847.9400005</v>
      </c>
      <c r="H12" s="16">
        <v>9204591847.9400005</v>
      </c>
    </row>
    <row r="13" spans="2:8" ht="18.75" customHeight="1">
      <c r="B13" s="18" t="s">
        <v>49</v>
      </c>
      <c r="C13" s="128" t="s">
        <v>50</v>
      </c>
      <c r="D13" s="128"/>
      <c r="E13" s="128"/>
      <c r="F13" s="128"/>
      <c r="G13" s="19">
        <v>314120016</v>
      </c>
      <c r="H13" s="19">
        <v>314120016</v>
      </c>
    </row>
    <row r="14" spans="2:8" ht="18.75" customHeight="1">
      <c r="B14" s="18" t="s">
        <v>51</v>
      </c>
      <c r="C14" s="128" t="s">
        <v>52</v>
      </c>
      <c r="D14" s="128"/>
      <c r="E14" s="128"/>
      <c r="F14" s="128"/>
      <c r="G14" s="19">
        <v>1631292293.0599999</v>
      </c>
      <c r="H14" s="19">
        <v>1638368668.0599999</v>
      </c>
    </row>
    <row r="15" spans="2:8" ht="18.75" customHeight="1">
      <c r="B15" s="18" t="s">
        <v>53</v>
      </c>
      <c r="C15" s="128" t="s">
        <v>54</v>
      </c>
      <c r="D15" s="128"/>
      <c r="E15" s="128"/>
      <c r="F15" s="128"/>
      <c r="G15" s="16"/>
      <c r="H15" s="16"/>
    </row>
    <row r="16" spans="2:8" ht="18.75" customHeight="1">
      <c r="B16" s="18" t="s">
        <v>55</v>
      </c>
      <c r="C16" s="128" t="s">
        <v>56</v>
      </c>
      <c r="D16" s="128"/>
      <c r="E16" s="128"/>
      <c r="F16" s="128"/>
      <c r="G16" s="19">
        <v>388058919.89999998</v>
      </c>
      <c r="H16" s="19">
        <v>282621299.83999997</v>
      </c>
    </row>
    <row r="17" spans="2:8" ht="18.75" customHeight="1">
      <c r="B17" s="18" t="s">
        <v>57</v>
      </c>
      <c r="C17" s="128" t="s">
        <v>58</v>
      </c>
      <c r="D17" s="128"/>
      <c r="E17" s="128"/>
      <c r="F17" s="128"/>
      <c r="G17" s="19">
        <v>3169742539.2600002</v>
      </c>
      <c r="H17" s="19">
        <v>3013992912.0900002</v>
      </c>
    </row>
    <row r="18" spans="2:8" ht="18.75" customHeight="1">
      <c r="B18" s="18" t="s">
        <v>59</v>
      </c>
      <c r="C18" s="128" t="s">
        <v>60</v>
      </c>
      <c r="D18" s="128"/>
      <c r="E18" s="128"/>
      <c r="F18" s="128"/>
      <c r="G18" s="16"/>
      <c r="H18" s="16"/>
    </row>
    <row r="19" spans="2:8" ht="26.25" customHeight="1">
      <c r="B19" s="18" t="s">
        <v>61</v>
      </c>
      <c r="C19" s="135" t="s">
        <v>62</v>
      </c>
      <c r="D19" s="136"/>
      <c r="E19" s="136"/>
      <c r="F19" s="137"/>
      <c r="G19" s="19">
        <v>587991499.99000001</v>
      </c>
      <c r="H19" s="19">
        <v>587991499.99000001</v>
      </c>
    </row>
    <row r="20" spans="2:8" ht="18.75" customHeight="1">
      <c r="B20" s="18" t="s">
        <v>63</v>
      </c>
      <c r="C20" s="138"/>
      <c r="D20" s="138"/>
      <c r="E20" s="138"/>
      <c r="F20" s="138"/>
      <c r="G20" s="16"/>
      <c r="H20" s="16"/>
    </row>
    <row r="21" spans="2:8" ht="18.75" customHeight="1">
      <c r="B21" s="18" t="s">
        <v>64</v>
      </c>
      <c r="C21" s="130" t="s">
        <v>65</v>
      </c>
      <c r="D21" s="130"/>
      <c r="E21" s="130"/>
      <c r="F21" s="130"/>
      <c r="G21" s="20">
        <f>SUM(G11:G20)</f>
        <v>15300804863.16</v>
      </c>
      <c r="H21" s="20">
        <f>SUM(H11:H20)</f>
        <v>15067386498.43</v>
      </c>
    </row>
    <row r="22" spans="2:8" ht="18.75" customHeight="1">
      <c r="B22" s="17" t="s">
        <v>66</v>
      </c>
      <c r="C22" s="139" t="s">
        <v>67</v>
      </c>
      <c r="D22" s="140"/>
      <c r="E22" s="140"/>
      <c r="F22" s="141"/>
      <c r="G22" s="16"/>
      <c r="H22" s="16"/>
    </row>
    <row r="23" spans="2:8" ht="18.75" customHeight="1">
      <c r="B23" s="18" t="s">
        <v>68</v>
      </c>
      <c r="C23" s="128" t="s">
        <v>69</v>
      </c>
      <c r="D23" s="128"/>
      <c r="E23" s="128"/>
      <c r="F23" s="128"/>
      <c r="G23" s="19">
        <v>1494778906.4200001</v>
      </c>
      <c r="H23" s="19">
        <v>1495096179.1500001</v>
      </c>
    </row>
    <row r="24" spans="2:8" ht="18.75" customHeight="1">
      <c r="B24" s="18" t="s">
        <v>70</v>
      </c>
      <c r="C24" s="128" t="s">
        <v>71</v>
      </c>
      <c r="D24" s="128"/>
      <c r="E24" s="128"/>
      <c r="F24" s="128"/>
      <c r="G24" s="21">
        <v>72633176.120000005</v>
      </c>
      <c r="H24" s="21">
        <v>72633176.120000005</v>
      </c>
    </row>
    <row r="25" spans="2:8" ht="18.75" customHeight="1">
      <c r="B25" s="18" t="s">
        <v>72</v>
      </c>
      <c r="C25" s="128" t="s">
        <v>73</v>
      </c>
      <c r="D25" s="128"/>
      <c r="E25" s="128"/>
      <c r="F25" s="128"/>
      <c r="G25" s="19"/>
      <c r="H25" s="19"/>
    </row>
    <row r="26" spans="2:8" ht="18.75" customHeight="1">
      <c r="B26" s="18" t="s">
        <v>74</v>
      </c>
      <c r="C26" s="128" t="s">
        <v>75</v>
      </c>
      <c r="D26" s="128"/>
      <c r="E26" s="128"/>
      <c r="F26" s="128"/>
      <c r="G26" s="21"/>
      <c r="H26" s="21"/>
    </row>
    <row r="27" spans="2:8" ht="18.75" customHeight="1">
      <c r="B27" s="18" t="s">
        <v>76</v>
      </c>
      <c r="C27" s="128" t="s">
        <v>77</v>
      </c>
      <c r="D27" s="128"/>
      <c r="E27" s="128"/>
      <c r="F27" s="128"/>
      <c r="G27" s="16"/>
      <c r="H27" s="16"/>
    </row>
    <row r="28" spans="2:8" ht="18.75" customHeight="1">
      <c r="B28" s="18" t="s">
        <v>78</v>
      </c>
      <c r="C28" s="128" t="s">
        <v>79</v>
      </c>
      <c r="D28" s="128"/>
      <c r="E28" s="128"/>
      <c r="F28" s="128"/>
      <c r="G28" s="16"/>
      <c r="H28" s="16"/>
    </row>
    <row r="29" spans="2:8" ht="29.25" customHeight="1">
      <c r="B29" s="18" t="s">
        <v>80</v>
      </c>
      <c r="C29" s="135" t="s">
        <v>81</v>
      </c>
      <c r="D29" s="136"/>
      <c r="E29" s="136"/>
      <c r="F29" s="137"/>
      <c r="G29" s="16"/>
      <c r="H29" s="16"/>
    </row>
    <row r="30" spans="2:8" ht="18.75" customHeight="1">
      <c r="B30" s="18" t="s">
        <v>82</v>
      </c>
      <c r="C30" s="128" t="s">
        <v>83</v>
      </c>
      <c r="D30" s="128"/>
      <c r="E30" s="128"/>
      <c r="F30" s="128"/>
      <c r="G30" s="16"/>
      <c r="H30" s="16"/>
    </row>
    <row r="31" spans="2:8" ht="18.75" customHeight="1">
      <c r="B31" s="18" t="s">
        <v>84</v>
      </c>
      <c r="C31" s="128"/>
      <c r="D31" s="128"/>
      <c r="E31" s="128"/>
      <c r="F31" s="128"/>
      <c r="G31" s="16"/>
      <c r="H31" s="16"/>
    </row>
    <row r="32" spans="2:8" ht="18.75" customHeight="1">
      <c r="B32" s="80" t="s">
        <v>85</v>
      </c>
      <c r="C32" s="134" t="s">
        <v>86</v>
      </c>
      <c r="D32" s="134"/>
      <c r="E32" s="134"/>
      <c r="F32" s="134"/>
      <c r="G32" s="22">
        <f>SUM(G23:G31)</f>
        <v>1567412082.54</v>
      </c>
      <c r="H32" s="22">
        <f>SUM(H23:H31)</f>
        <v>1567729355.27</v>
      </c>
    </row>
    <row r="33" spans="2:8" ht="18.75" customHeight="1">
      <c r="B33" s="17" t="s">
        <v>87</v>
      </c>
      <c r="C33" s="134" t="s">
        <v>88</v>
      </c>
      <c r="D33" s="134"/>
      <c r="E33" s="134"/>
      <c r="F33" s="134"/>
      <c r="G33" s="22">
        <f>+G32+G21</f>
        <v>16868216945.700001</v>
      </c>
      <c r="H33" s="22">
        <f>+H32+H21</f>
        <v>16635115853.700001</v>
      </c>
    </row>
    <row r="34" spans="2:8" ht="18.75" customHeight="1">
      <c r="B34" s="80">
        <v>2</v>
      </c>
      <c r="C34" s="134" t="s">
        <v>89</v>
      </c>
      <c r="D34" s="134"/>
      <c r="E34" s="134"/>
      <c r="F34" s="134"/>
      <c r="G34" s="16"/>
      <c r="H34" s="16"/>
    </row>
    <row r="35" spans="2:8" ht="18.75" customHeight="1">
      <c r="B35" s="17" t="s">
        <v>90</v>
      </c>
      <c r="C35" s="134" t="s">
        <v>91</v>
      </c>
      <c r="D35" s="134"/>
      <c r="E35" s="134"/>
      <c r="F35" s="134"/>
      <c r="G35" s="16"/>
      <c r="H35" s="16"/>
    </row>
    <row r="36" spans="2:8" ht="18.75" customHeight="1">
      <c r="B36" s="80" t="s">
        <v>92</v>
      </c>
      <c r="C36" s="134" t="s">
        <v>93</v>
      </c>
      <c r="D36" s="134"/>
      <c r="E36" s="134"/>
      <c r="F36" s="134"/>
      <c r="G36" s="16"/>
      <c r="H36" s="16"/>
    </row>
    <row r="37" spans="2:8" ht="18.75" customHeight="1">
      <c r="B37" s="18" t="s">
        <v>94</v>
      </c>
      <c r="C37" s="128" t="s">
        <v>95</v>
      </c>
      <c r="D37" s="128"/>
      <c r="E37" s="128"/>
      <c r="F37" s="128"/>
      <c r="G37" s="75">
        <v>1419249048.8099999</v>
      </c>
      <c r="H37" s="75">
        <v>1142269311.26</v>
      </c>
    </row>
    <row r="38" spans="2:8" ht="18.75" customHeight="1">
      <c r="B38" s="18" t="s">
        <v>96</v>
      </c>
      <c r="C38" s="128" t="s">
        <v>97</v>
      </c>
      <c r="D38" s="128"/>
      <c r="E38" s="128"/>
      <c r="F38" s="128"/>
      <c r="G38" s="76">
        <v>112666943.86</v>
      </c>
      <c r="H38" s="76">
        <v>2740175</v>
      </c>
    </row>
    <row r="39" spans="2:8" ht="18.75" customHeight="1">
      <c r="B39" s="18" t="s">
        <v>98</v>
      </c>
      <c r="C39" s="128" t="s">
        <v>99</v>
      </c>
      <c r="D39" s="128"/>
      <c r="E39" s="128"/>
      <c r="F39" s="128"/>
      <c r="G39" s="76">
        <v>928731535.72000003</v>
      </c>
      <c r="H39" s="76">
        <v>1010615543.63</v>
      </c>
    </row>
    <row r="40" spans="2:8" ht="18.75" customHeight="1">
      <c r="B40" s="18" t="s">
        <v>100</v>
      </c>
      <c r="C40" s="128" t="s">
        <v>101</v>
      </c>
      <c r="D40" s="128"/>
      <c r="E40" s="128"/>
      <c r="F40" s="128"/>
      <c r="G40" s="76">
        <v>128800816.81999999</v>
      </c>
      <c r="H40" s="76">
        <v>198668340.15000001</v>
      </c>
    </row>
    <row r="41" spans="2:8" ht="18.75" customHeight="1">
      <c r="B41" s="18" t="s">
        <v>102</v>
      </c>
      <c r="C41" s="128" t="s">
        <v>103</v>
      </c>
      <c r="D41" s="128"/>
      <c r="E41" s="128"/>
      <c r="F41" s="128"/>
      <c r="G41" s="76">
        <v>8000000</v>
      </c>
      <c r="H41" s="76">
        <v>8000000</v>
      </c>
    </row>
    <row r="42" spans="2:8" ht="18.75" customHeight="1">
      <c r="B42" s="18" t="s">
        <v>104</v>
      </c>
      <c r="C42" s="128" t="s">
        <v>105</v>
      </c>
      <c r="D42" s="128"/>
      <c r="E42" s="128"/>
      <c r="F42" s="128"/>
      <c r="G42" s="76"/>
      <c r="H42" s="76"/>
    </row>
    <row r="43" spans="2:8" ht="18.75" customHeight="1">
      <c r="B43" s="18" t="s">
        <v>106</v>
      </c>
      <c r="C43" s="128" t="s">
        <v>107</v>
      </c>
      <c r="D43" s="128"/>
      <c r="E43" s="128"/>
      <c r="F43" s="128"/>
      <c r="G43" s="76"/>
      <c r="H43" s="76"/>
    </row>
    <row r="44" spans="2:8" ht="18.75" customHeight="1">
      <c r="B44" s="18" t="s">
        <v>108</v>
      </c>
      <c r="C44" s="128" t="s">
        <v>109</v>
      </c>
      <c r="D44" s="128"/>
      <c r="E44" s="128"/>
      <c r="F44" s="128"/>
      <c r="G44" s="76">
        <v>4939608213.9899998</v>
      </c>
      <c r="H44" s="76">
        <v>4939608213.9899998</v>
      </c>
    </row>
    <row r="45" spans="2:8" ht="18.75" customHeight="1">
      <c r="B45" s="18" t="s">
        <v>110</v>
      </c>
      <c r="C45" s="128" t="s">
        <v>111</v>
      </c>
      <c r="D45" s="128"/>
      <c r="E45" s="128"/>
      <c r="F45" s="128"/>
      <c r="G45" s="76"/>
      <c r="H45" s="76"/>
    </row>
    <row r="46" spans="2:8" ht="18.75" customHeight="1">
      <c r="B46" s="18" t="s">
        <v>112</v>
      </c>
      <c r="C46" s="128" t="s">
        <v>113</v>
      </c>
      <c r="D46" s="128"/>
      <c r="E46" s="128"/>
      <c r="F46" s="128"/>
      <c r="G46" s="76">
        <v>5573771206.2799997</v>
      </c>
      <c r="H46" s="76">
        <v>5573771206.2799997</v>
      </c>
    </row>
    <row r="47" spans="2:8" ht="37.5" customHeight="1">
      <c r="B47" s="18" t="s">
        <v>114</v>
      </c>
      <c r="C47" s="135" t="s">
        <v>115</v>
      </c>
      <c r="D47" s="136"/>
      <c r="E47" s="136"/>
      <c r="F47" s="137"/>
      <c r="G47" s="76"/>
      <c r="H47" s="76"/>
    </row>
    <row r="48" spans="2:8" ht="18.75" customHeight="1">
      <c r="B48" s="18" t="s">
        <v>116</v>
      </c>
      <c r="C48" s="128"/>
      <c r="D48" s="128"/>
      <c r="E48" s="128"/>
      <c r="F48" s="128"/>
      <c r="G48" s="76"/>
      <c r="H48" s="76"/>
    </row>
    <row r="49" spans="2:8" ht="18.75" customHeight="1">
      <c r="B49" s="80" t="s">
        <v>117</v>
      </c>
      <c r="C49" s="131" t="s">
        <v>118</v>
      </c>
      <c r="D49" s="132"/>
      <c r="E49" s="132"/>
      <c r="F49" s="133"/>
      <c r="G49" s="23">
        <f>SUM(G37:G48)</f>
        <v>13110827765.48</v>
      </c>
      <c r="H49" s="23">
        <f>SUM(H37:H48)</f>
        <v>12875672790.309999</v>
      </c>
    </row>
    <row r="50" spans="2:8" ht="18.75" customHeight="1">
      <c r="B50" s="80" t="s">
        <v>119</v>
      </c>
      <c r="C50" s="134" t="s">
        <v>120</v>
      </c>
      <c r="D50" s="134"/>
      <c r="E50" s="134"/>
      <c r="F50" s="134"/>
      <c r="G50" s="16"/>
      <c r="H50" s="16"/>
    </row>
    <row r="51" spans="2:8" ht="18.75" customHeight="1">
      <c r="B51" s="18" t="s">
        <v>121</v>
      </c>
      <c r="C51" s="128" t="s">
        <v>122</v>
      </c>
      <c r="D51" s="128"/>
      <c r="E51" s="128"/>
      <c r="F51" s="128"/>
      <c r="G51" s="16"/>
      <c r="H51" s="16"/>
    </row>
    <row r="52" spans="2:8" ht="18.75" customHeight="1">
      <c r="B52" s="18" t="s">
        <v>123</v>
      </c>
      <c r="C52" s="128" t="s">
        <v>111</v>
      </c>
      <c r="D52" s="128"/>
      <c r="E52" s="128"/>
      <c r="F52" s="128"/>
      <c r="G52" s="16"/>
      <c r="H52" s="16"/>
    </row>
    <row r="53" spans="2:8" ht="18.75" customHeight="1">
      <c r="B53" s="18" t="s">
        <v>124</v>
      </c>
      <c r="C53" s="128" t="s">
        <v>125</v>
      </c>
      <c r="D53" s="128"/>
      <c r="E53" s="128"/>
      <c r="F53" s="128"/>
      <c r="G53" s="16"/>
      <c r="H53" s="16"/>
    </row>
    <row r="54" spans="2:8" ht="18.75" customHeight="1">
      <c r="B54" s="18" t="s">
        <v>126</v>
      </c>
      <c r="C54" s="128" t="s">
        <v>127</v>
      </c>
      <c r="D54" s="128"/>
      <c r="E54" s="128"/>
      <c r="F54" s="128"/>
      <c r="G54" s="16"/>
      <c r="H54" s="16"/>
    </row>
    <row r="55" spans="2:8" ht="18.75" customHeight="1">
      <c r="B55" s="18" t="s">
        <v>128</v>
      </c>
      <c r="C55" s="128"/>
      <c r="D55" s="128"/>
      <c r="E55" s="128"/>
      <c r="F55" s="128"/>
      <c r="G55" s="16"/>
      <c r="H55" s="16"/>
    </row>
    <row r="56" spans="2:8" ht="18.75" customHeight="1">
      <c r="B56" s="80" t="s">
        <v>129</v>
      </c>
      <c r="C56" s="130" t="s">
        <v>130</v>
      </c>
      <c r="D56" s="130"/>
      <c r="E56" s="130"/>
      <c r="F56" s="130"/>
      <c r="G56" s="24">
        <f>SUM(G51:G55)</f>
        <v>0</v>
      </c>
      <c r="H56" s="24">
        <f>SUM(H51:H55)</f>
        <v>0</v>
      </c>
    </row>
    <row r="57" spans="2:8" ht="18.75" customHeight="1">
      <c r="B57" s="80" t="s">
        <v>131</v>
      </c>
      <c r="C57" s="130" t="s">
        <v>132</v>
      </c>
      <c r="D57" s="130"/>
      <c r="E57" s="130"/>
      <c r="F57" s="130"/>
      <c r="G57" s="23">
        <f>G49+G56</f>
        <v>13110827765.48</v>
      </c>
      <c r="H57" s="23">
        <f>H49+H56</f>
        <v>12875672790.309999</v>
      </c>
    </row>
    <row r="58" spans="2:8" ht="18.75" customHeight="1">
      <c r="B58" s="17" t="s">
        <v>133</v>
      </c>
      <c r="C58" s="130" t="s">
        <v>134</v>
      </c>
      <c r="D58" s="130"/>
      <c r="E58" s="130"/>
      <c r="F58" s="130"/>
      <c r="G58" s="19"/>
      <c r="H58" s="19"/>
    </row>
    <row r="59" spans="2:8" ht="18.75" customHeight="1">
      <c r="B59" s="18" t="s">
        <v>135</v>
      </c>
      <c r="C59" s="128" t="s">
        <v>136</v>
      </c>
      <c r="D59" s="128"/>
      <c r="E59" s="128"/>
      <c r="F59" s="128"/>
      <c r="G59" s="16"/>
      <c r="H59" s="16"/>
    </row>
    <row r="60" spans="2:8" ht="18.75" customHeight="1">
      <c r="B60" s="18" t="s">
        <v>137</v>
      </c>
      <c r="C60" s="128" t="s">
        <v>138</v>
      </c>
      <c r="D60" s="128"/>
      <c r="E60" s="128"/>
      <c r="F60" s="128"/>
      <c r="G60" s="19">
        <v>6500500000</v>
      </c>
      <c r="H60" s="19">
        <v>6500500000</v>
      </c>
    </row>
    <row r="61" spans="2:8" ht="18.75" customHeight="1">
      <c r="B61" s="18" t="s">
        <v>139</v>
      </c>
      <c r="C61" s="128" t="s">
        <v>140</v>
      </c>
      <c r="D61" s="128"/>
      <c r="E61" s="128"/>
      <c r="F61" s="128"/>
      <c r="G61" s="19"/>
      <c r="H61" s="19"/>
    </row>
    <row r="62" spans="2:8" ht="18.75" customHeight="1">
      <c r="B62" s="18" t="s">
        <v>141</v>
      </c>
      <c r="C62" s="128" t="s">
        <v>142</v>
      </c>
      <c r="D62" s="128"/>
      <c r="E62" s="128"/>
      <c r="F62" s="128"/>
      <c r="G62" s="16"/>
      <c r="H62" s="16"/>
    </row>
    <row r="63" spans="2:8" ht="18.75" customHeight="1">
      <c r="B63" s="18" t="s">
        <v>143</v>
      </c>
      <c r="C63" s="128" t="s">
        <v>144</v>
      </c>
      <c r="D63" s="128"/>
      <c r="E63" s="128"/>
      <c r="F63" s="128"/>
      <c r="G63" s="23"/>
      <c r="H63" s="23"/>
    </row>
    <row r="64" spans="2:8" ht="18.75" customHeight="1">
      <c r="B64" s="18" t="s">
        <v>145</v>
      </c>
      <c r="C64" s="128" t="s">
        <v>146</v>
      </c>
      <c r="D64" s="128"/>
      <c r="E64" s="128"/>
      <c r="F64" s="128"/>
      <c r="G64" s="16"/>
      <c r="H64" s="16"/>
    </row>
    <row r="65" spans="2:8" ht="18.75" customHeight="1">
      <c r="B65" s="18" t="s">
        <v>147</v>
      </c>
      <c r="C65" s="128" t="s">
        <v>148</v>
      </c>
      <c r="D65" s="128"/>
      <c r="E65" s="128"/>
      <c r="F65" s="128"/>
      <c r="G65" s="16"/>
      <c r="H65" s="16"/>
    </row>
    <row r="66" spans="2:8" ht="18.75" customHeight="1">
      <c r="B66" s="18" t="s">
        <v>149</v>
      </c>
      <c r="C66" s="128" t="s">
        <v>150</v>
      </c>
      <c r="D66" s="128"/>
      <c r="E66" s="128"/>
      <c r="F66" s="128"/>
      <c r="G66" s="16"/>
      <c r="H66" s="16"/>
    </row>
    <row r="67" spans="2:8" ht="18.75" customHeight="1">
      <c r="B67" s="18" t="s">
        <v>151</v>
      </c>
      <c r="C67" s="128" t="s">
        <v>152</v>
      </c>
      <c r="D67" s="128"/>
      <c r="E67" s="128"/>
      <c r="F67" s="128"/>
      <c r="G67" s="25">
        <v>-2743110819.7800002</v>
      </c>
      <c r="H67" s="25">
        <f>+G67+'Орлогын тайлан'!H27</f>
        <v>-2741056936.6100001</v>
      </c>
    </row>
    <row r="68" spans="2:8" ht="18.75" customHeight="1">
      <c r="B68" s="18" t="s">
        <v>153</v>
      </c>
      <c r="C68" s="129" t="s">
        <v>154</v>
      </c>
      <c r="D68" s="129"/>
      <c r="E68" s="129"/>
      <c r="F68" s="129"/>
      <c r="G68" s="26"/>
      <c r="H68" s="26"/>
    </row>
    <row r="69" spans="2:8" ht="18.75" customHeight="1">
      <c r="B69" s="18" t="s">
        <v>155</v>
      </c>
      <c r="C69" s="127" t="s">
        <v>156</v>
      </c>
      <c r="D69" s="127"/>
      <c r="E69" s="127"/>
      <c r="F69" s="127"/>
      <c r="G69" s="27">
        <f>SUM(G59:G68)</f>
        <v>3757389180.2199998</v>
      </c>
      <c r="H69" s="27">
        <f>SUM(H59:H68)</f>
        <v>3759443063.3899999</v>
      </c>
    </row>
    <row r="70" spans="2:8" ht="18.75" customHeight="1">
      <c r="B70" s="17" t="s">
        <v>157</v>
      </c>
      <c r="C70" s="127" t="s">
        <v>158</v>
      </c>
      <c r="D70" s="127"/>
      <c r="E70" s="127"/>
      <c r="F70" s="127"/>
      <c r="G70" s="22">
        <f>+G69+G57</f>
        <v>16868216945.699999</v>
      </c>
      <c r="H70" s="22">
        <f>+H69+H57</f>
        <v>16635115853.699999</v>
      </c>
    </row>
    <row r="71" spans="2:8">
      <c r="G71" s="13">
        <f>+G70-G33</f>
        <v>0</v>
      </c>
      <c r="H71" s="13">
        <f>+H70-H33</f>
        <v>0</v>
      </c>
    </row>
    <row r="73" spans="2:8" ht="17.25" customHeight="1">
      <c r="C73" s="6" t="str">
        <f>+Нүүр1!B28</f>
        <v>Захирал:                             _____________________ (  Г.Чинхүслэн   )</v>
      </c>
      <c r="H73" s="12"/>
    </row>
    <row r="74" spans="2:8" ht="17.25" customHeight="1">
      <c r="C74" s="6" t="str">
        <f>+Нүүр1!B29</f>
        <v>Ерөнхий нягтлан бодогч:    _____________________(   Д.Доржпалам  )</v>
      </c>
      <c r="H74" s="12"/>
    </row>
  </sheetData>
  <mergeCells count="68">
    <mergeCell ref="B5:D5"/>
    <mergeCell ref="G4:H4"/>
    <mergeCell ref="C30:F30"/>
    <mergeCell ref="C31:F31"/>
    <mergeCell ref="C32:F32"/>
    <mergeCell ref="C28:F28"/>
    <mergeCell ref="C29:F29"/>
    <mergeCell ref="C24:F24"/>
    <mergeCell ref="C25:F25"/>
    <mergeCell ref="G7:H7"/>
    <mergeCell ref="C11:F11"/>
    <mergeCell ref="C17:F17"/>
    <mergeCell ref="C12:F12"/>
    <mergeCell ref="C13:F13"/>
    <mergeCell ref="C14:F14"/>
    <mergeCell ref="C27:F27"/>
    <mergeCell ref="C19:F19"/>
    <mergeCell ref="C18:F18"/>
    <mergeCell ref="B7:B8"/>
    <mergeCell ref="C7:F8"/>
    <mergeCell ref="C9:F9"/>
    <mergeCell ref="C10:F10"/>
    <mergeCell ref="C15:F15"/>
    <mergeCell ref="C16:F16"/>
    <mergeCell ref="C36:F36"/>
    <mergeCell ref="C37:F37"/>
    <mergeCell ref="C34:F34"/>
    <mergeCell ref="C20:F20"/>
    <mergeCell ref="C21:F21"/>
    <mergeCell ref="C22:F22"/>
    <mergeCell ref="C35:F35"/>
    <mergeCell ref="C33:F33"/>
    <mergeCell ref="C26:F26"/>
    <mergeCell ref="C23:F23"/>
    <mergeCell ref="C38:F38"/>
    <mergeCell ref="C39:F39"/>
    <mergeCell ref="C40:F40"/>
    <mergeCell ref="C41:F41"/>
    <mergeCell ref="C42:F42"/>
    <mergeCell ref="C43:F43"/>
    <mergeCell ref="C44:F44"/>
    <mergeCell ref="C45:F45"/>
    <mergeCell ref="C46:F46"/>
    <mergeCell ref="C47:F47"/>
    <mergeCell ref="C60:F60"/>
    <mergeCell ref="C62:F62"/>
    <mergeCell ref="C61:F61"/>
    <mergeCell ref="C48:F48"/>
    <mergeCell ref="C49:F49"/>
    <mergeCell ref="C50:F50"/>
    <mergeCell ref="C51:F51"/>
    <mergeCell ref="C52:F52"/>
    <mergeCell ref="C2:G2"/>
    <mergeCell ref="C70:F70"/>
    <mergeCell ref="C67:F67"/>
    <mergeCell ref="C68:F68"/>
    <mergeCell ref="C69:F69"/>
    <mergeCell ref="C63:F63"/>
    <mergeCell ref="C64:F64"/>
    <mergeCell ref="C66:F66"/>
    <mergeCell ref="C54:F54"/>
    <mergeCell ref="C55:F55"/>
    <mergeCell ref="C53:F53"/>
    <mergeCell ref="C56:F56"/>
    <mergeCell ref="C57:F57"/>
    <mergeCell ref="C65:F65"/>
    <mergeCell ref="C58:F58"/>
    <mergeCell ref="C59:F59"/>
  </mergeCells>
  <phoneticPr fontId="2" type="noConversion"/>
  <pageMargins left="0.25" right="0.25" top="0.75" bottom="0.75" header="0.3" footer="0.3"/>
  <pageSetup paperSize="9" fitToWidth="0" fitToHeight="0"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CCE7E-0291-4E1C-9600-2012FD581166}">
  <dimension ref="B2:K39"/>
  <sheetViews>
    <sheetView tabSelected="1" topLeftCell="B12" workbookViewId="0">
      <selection activeCell="J4" sqref="J4"/>
    </sheetView>
  </sheetViews>
  <sheetFormatPr baseColWidth="10" defaultColWidth="8.83203125" defaultRowHeight="15"/>
  <cols>
    <col min="1" max="1" width="8" style="28" customWidth="1"/>
    <col min="2" max="2" width="6.1640625" style="34" customWidth="1"/>
    <col min="3" max="3" width="8.83203125" style="28"/>
    <col min="4" max="4" width="8.83203125" style="28" customWidth="1"/>
    <col min="5" max="5" width="18.83203125" style="28" customWidth="1"/>
    <col min="6" max="6" width="8.1640625" style="28" customWidth="1"/>
    <col min="7" max="7" width="14" style="35" customWidth="1"/>
    <col min="8" max="8" width="14" style="36" bestFit="1" customWidth="1"/>
    <col min="9" max="9" width="14.83203125" style="29" bestFit="1" customWidth="1"/>
    <col min="10" max="10" width="12.1640625" style="28" bestFit="1" customWidth="1"/>
    <col min="11" max="16384" width="8.83203125" style="28"/>
  </cols>
  <sheetData>
    <row r="2" spans="2:10" ht="21" customHeight="1">
      <c r="B2" s="103" t="s">
        <v>159</v>
      </c>
      <c r="C2" s="103"/>
      <c r="D2" s="103"/>
      <c r="E2" s="103"/>
      <c r="F2" s="103"/>
      <c r="G2" s="103"/>
      <c r="H2" s="103"/>
    </row>
    <row r="4" spans="2:10" ht="16.5" customHeight="1">
      <c r="C4" s="92" t="str">
        <f>+Баланс!C4</f>
        <v>МЕРЕКС ХХК</v>
      </c>
      <c r="D4" s="92"/>
      <c r="E4" s="92"/>
      <c r="F4" s="85" t="str">
        <f>+Баланс!G4</f>
        <v>2026 оны 6-р сарын 30 өдөр</v>
      </c>
      <c r="G4" s="85"/>
      <c r="H4" s="85"/>
    </row>
    <row r="5" spans="2:10" ht="15" customHeight="1">
      <c r="C5" s="164" t="s">
        <v>35</v>
      </c>
      <c r="D5" s="164"/>
      <c r="E5" s="164"/>
      <c r="F5" s="30"/>
      <c r="G5" s="31"/>
      <c r="H5" s="32"/>
      <c r="I5" s="33"/>
    </row>
    <row r="6" spans="2:10" ht="15" customHeight="1">
      <c r="H6" s="36" t="s">
        <v>36</v>
      </c>
    </row>
    <row r="7" spans="2:10" s="37" customFormat="1" ht="36" customHeight="1">
      <c r="B7" s="81" t="s">
        <v>37</v>
      </c>
      <c r="C7" s="104" t="s">
        <v>160</v>
      </c>
      <c r="D7" s="104"/>
      <c r="E7" s="104"/>
      <c r="F7" s="104"/>
      <c r="G7" s="38" t="s">
        <v>161</v>
      </c>
      <c r="H7" s="38" t="s">
        <v>162</v>
      </c>
      <c r="I7" s="39"/>
    </row>
    <row r="8" spans="2:10" s="40" customFormat="1" ht="20.25" customHeight="1">
      <c r="B8" s="41">
        <v>1</v>
      </c>
      <c r="C8" s="147" t="s">
        <v>163</v>
      </c>
      <c r="D8" s="148"/>
      <c r="E8" s="148"/>
      <c r="F8" s="149"/>
      <c r="G8" s="43">
        <v>1695810888.8900001</v>
      </c>
      <c r="H8" s="43">
        <v>807324727.27999997</v>
      </c>
      <c r="I8" s="44"/>
    </row>
    <row r="9" spans="2:10" s="40" customFormat="1" ht="20.25" customHeight="1">
      <c r="B9" s="41">
        <f>+B8+1</f>
        <v>2</v>
      </c>
      <c r="C9" s="160" t="s">
        <v>164</v>
      </c>
      <c r="D9" s="161"/>
      <c r="E9" s="161"/>
      <c r="F9" s="162"/>
      <c r="G9" s="43">
        <v>725356363.09000003</v>
      </c>
      <c r="H9" s="43">
        <v>632415664.05999994</v>
      </c>
      <c r="I9" s="44"/>
    </row>
    <row r="10" spans="2:10" s="40" customFormat="1" ht="20.25" customHeight="1">
      <c r="B10" s="41">
        <f t="shared" ref="B10:B35" si="0">+B9+1</f>
        <v>3</v>
      </c>
      <c r="C10" s="163" t="s">
        <v>165</v>
      </c>
      <c r="D10" s="163"/>
      <c r="E10" s="163"/>
      <c r="F10" s="163"/>
      <c r="G10" s="46">
        <f>+G8-G9</f>
        <v>970454525.80000007</v>
      </c>
      <c r="H10" s="46">
        <f>+H8-H9</f>
        <v>174909063.22000003</v>
      </c>
      <c r="I10" s="44"/>
    </row>
    <row r="11" spans="2:10" s="40" customFormat="1" ht="20.25" customHeight="1">
      <c r="B11" s="41">
        <f t="shared" si="0"/>
        <v>4</v>
      </c>
      <c r="C11" s="160" t="s">
        <v>166</v>
      </c>
      <c r="D11" s="161"/>
      <c r="E11" s="161"/>
      <c r="F11" s="162"/>
      <c r="G11" s="45"/>
      <c r="H11" s="43"/>
      <c r="I11" s="44"/>
      <c r="J11" s="47"/>
    </row>
    <row r="12" spans="2:10" s="40" customFormat="1" ht="20.25" customHeight="1">
      <c r="B12" s="41">
        <f t="shared" si="0"/>
        <v>5</v>
      </c>
      <c r="C12" s="160" t="s">
        <v>167</v>
      </c>
      <c r="D12" s="161"/>
      <c r="E12" s="161"/>
      <c r="F12" s="162"/>
      <c r="G12" s="43">
        <v>214498.89</v>
      </c>
      <c r="H12" s="43"/>
      <c r="I12" s="44"/>
    </row>
    <row r="13" spans="2:10" s="40" customFormat="1" ht="20.25" customHeight="1">
      <c r="B13" s="41">
        <f t="shared" si="0"/>
        <v>6</v>
      </c>
      <c r="C13" s="160" t="s">
        <v>168</v>
      </c>
      <c r="D13" s="161"/>
      <c r="E13" s="161"/>
      <c r="F13" s="162"/>
      <c r="G13" s="43"/>
      <c r="H13" s="43"/>
      <c r="I13" s="44"/>
    </row>
    <row r="14" spans="2:10" s="40" customFormat="1" ht="20.25" customHeight="1">
      <c r="B14" s="41">
        <f t="shared" si="0"/>
        <v>7</v>
      </c>
      <c r="C14" s="160" t="s">
        <v>169</v>
      </c>
      <c r="D14" s="161"/>
      <c r="E14" s="161"/>
      <c r="F14" s="162"/>
      <c r="G14" s="43"/>
      <c r="H14" s="43"/>
      <c r="I14" s="44"/>
    </row>
    <row r="15" spans="2:10" s="40" customFormat="1" ht="20.25" customHeight="1">
      <c r="B15" s="41">
        <f t="shared" si="0"/>
        <v>8</v>
      </c>
      <c r="C15" s="160" t="s">
        <v>170</v>
      </c>
      <c r="D15" s="161"/>
      <c r="E15" s="161"/>
      <c r="F15" s="162"/>
      <c r="G15" s="43"/>
      <c r="H15" s="43"/>
      <c r="I15" s="44"/>
    </row>
    <row r="16" spans="2:10" s="40" customFormat="1" ht="20.25" customHeight="1">
      <c r="B16" s="41">
        <f t="shared" si="0"/>
        <v>9</v>
      </c>
      <c r="C16" s="160" t="s">
        <v>171</v>
      </c>
      <c r="D16" s="161"/>
      <c r="E16" s="161"/>
      <c r="F16" s="162"/>
      <c r="G16" s="43"/>
      <c r="H16" s="43">
        <v>172626970.81</v>
      </c>
      <c r="I16" s="44"/>
    </row>
    <row r="17" spans="2:9" s="40" customFormat="1" ht="20.25" customHeight="1">
      <c r="B17" s="41">
        <f t="shared" si="0"/>
        <v>10</v>
      </c>
      <c r="C17" s="160" t="s">
        <v>172</v>
      </c>
      <c r="D17" s="161"/>
      <c r="E17" s="161"/>
      <c r="F17" s="162"/>
      <c r="G17" s="43">
        <v>970273526.72000003</v>
      </c>
      <c r="H17" s="43"/>
      <c r="I17" s="44"/>
    </row>
    <row r="18" spans="2:9" s="40" customFormat="1" ht="20.25" customHeight="1">
      <c r="B18" s="41">
        <f t="shared" si="0"/>
        <v>11</v>
      </c>
      <c r="C18" s="160" t="s">
        <v>173</v>
      </c>
      <c r="D18" s="161"/>
      <c r="E18" s="161"/>
      <c r="F18" s="162"/>
      <c r="G18" s="43"/>
      <c r="H18" s="43"/>
      <c r="I18" s="44"/>
    </row>
    <row r="19" spans="2:9" s="40" customFormat="1" ht="20.25" customHeight="1">
      <c r="B19" s="41">
        <f t="shared" si="0"/>
        <v>12</v>
      </c>
      <c r="C19" s="160" t="s">
        <v>174</v>
      </c>
      <c r="D19" s="161"/>
      <c r="E19" s="161"/>
      <c r="F19" s="162"/>
      <c r="G19" s="43"/>
      <c r="H19" s="43"/>
      <c r="I19" s="44"/>
    </row>
    <row r="20" spans="2:9" s="40" customFormat="1" ht="20.25" customHeight="1">
      <c r="B20" s="41">
        <f t="shared" si="0"/>
        <v>13</v>
      </c>
      <c r="C20" s="160" t="s">
        <v>175</v>
      </c>
      <c r="D20" s="161"/>
      <c r="E20" s="161"/>
      <c r="F20" s="162"/>
      <c r="G20" s="43"/>
      <c r="H20" s="43"/>
      <c r="I20" s="44"/>
    </row>
    <row r="21" spans="2:9" s="40" customFormat="1" ht="20.25" customHeight="1">
      <c r="B21" s="41">
        <f t="shared" si="0"/>
        <v>14</v>
      </c>
      <c r="C21" s="160" t="s">
        <v>176</v>
      </c>
      <c r="D21" s="161"/>
      <c r="E21" s="161"/>
      <c r="F21" s="162"/>
      <c r="G21" s="43"/>
      <c r="H21" s="43"/>
      <c r="I21" s="44"/>
    </row>
    <row r="22" spans="2:9" s="40" customFormat="1" ht="20.25" customHeight="1">
      <c r="B22" s="41">
        <f t="shared" si="0"/>
        <v>15</v>
      </c>
      <c r="C22" s="160" t="s">
        <v>177</v>
      </c>
      <c r="D22" s="161"/>
      <c r="E22" s="161"/>
      <c r="F22" s="162"/>
      <c r="G22" s="43"/>
      <c r="H22" s="43"/>
      <c r="I22" s="44"/>
    </row>
    <row r="23" spans="2:9" s="40" customFormat="1" ht="20.25" customHeight="1">
      <c r="B23" s="41">
        <f t="shared" si="0"/>
        <v>16</v>
      </c>
      <c r="C23" s="160" t="s">
        <v>178</v>
      </c>
      <c r="D23" s="161"/>
      <c r="E23" s="161"/>
      <c r="F23" s="162"/>
      <c r="G23" s="45"/>
      <c r="H23" s="43"/>
      <c r="I23" s="44"/>
    </row>
    <row r="24" spans="2:9" s="40" customFormat="1" ht="20.25" customHeight="1">
      <c r="B24" s="41">
        <f t="shared" si="0"/>
        <v>17</v>
      </c>
      <c r="C24" s="160" t="s">
        <v>179</v>
      </c>
      <c r="D24" s="161"/>
      <c r="E24" s="161"/>
      <c r="F24" s="162"/>
      <c r="G24" s="45"/>
      <c r="H24" s="43"/>
      <c r="I24" s="44"/>
    </row>
    <row r="25" spans="2:9" s="40" customFormat="1" ht="20.25" customHeight="1">
      <c r="B25" s="41">
        <f t="shared" si="0"/>
        <v>18</v>
      </c>
      <c r="C25" s="147" t="s">
        <v>180</v>
      </c>
      <c r="D25" s="148"/>
      <c r="E25" s="148"/>
      <c r="F25" s="149"/>
      <c r="G25" s="43">
        <f>+G10+G11+G12+G13+G14+G15-G16-G17-G18-G19-G20-G21-G22-G23-G24</f>
        <v>395497.97000002861</v>
      </c>
      <c r="H25" s="43">
        <f>+H10+H11+H12+H13+H14+H15-H16-H17-H18-H19-H20-H21-H22-H23-H24</f>
        <v>2282092.4100000262</v>
      </c>
      <c r="I25" s="44"/>
    </row>
    <row r="26" spans="2:9" s="40" customFormat="1" ht="20.25" customHeight="1">
      <c r="B26" s="41">
        <f t="shared" si="0"/>
        <v>19</v>
      </c>
      <c r="C26" s="153" t="s">
        <v>181</v>
      </c>
      <c r="D26" s="153"/>
      <c r="E26" s="153"/>
      <c r="F26" s="153"/>
      <c r="G26" s="43">
        <v>39549.800000000003</v>
      </c>
      <c r="H26" s="43">
        <v>228209.24</v>
      </c>
      <c r="I26" s="44"/>
    </row>
    <row r="27" spans="2:9" s="40" customFormat="1" ht="20.25" customHeight="1">
      <c r="B27" s="41">
        <f t="shared" si="0"/>
        <v>20</v>
      </c>
      <c r="C27" s="147" t="s">
        <v>182</v>
      </c>
      <c r="D27" s="148"/>
      <c r="E27" s="148"/>
      <c r="F27" s="149"/>
      <c r="G27" s="49">
        <f>+G25-G26</f>
        <v>355948.17000002862</v>
      </c>
      <c r="H27" s="49">
        <f>+H25-H26</f>
        <v>2053883.1700000262</v>
      </c>
      <c r="I27" s="44"/>
    </row>
    <row r="28" spans="2:9" s="40" customFormat="1" ht="20.25" customHeight="1">
      <c r="B28" s="41">
        <f t="shared" si="0"/>
        <v>21</v>
      </c>
      <c r="C28" s="154" t="s">
        <v>183</v>
      </c>
      <c r="D28" s="155"/>
      <c r="E28" s="155"/>
      <c r="F28" s="156"/>
      <c r="G28" s="50"/>
      <c r="H28" s="43"/>
      <c r="I28" s="44"/>
    </row>
    <row r="29" spans="2:9" s="40" customFormat="1" ht="20.25" customHeight="1">
      <c r="B29" s="41">
        <f t="shared" si="0"/>
        <v>22</v>
      </c>
      <c r="C29" s="157" t="s">
        <v>184</v>
      </c>
      <c r="D29" s="158"/>
      <c r="E29" s="158"/>
      <c r="F29" s="159"/>
      <c r="G29" s="43">
        <f>+G27</f>
        <v>355948.17000002862</v>
      </c>
      <c r="H29" s="43">
        <f>+H27</f>
        <v>2053883.1700000262</v>
      </c>
      <c r="I29" s="44"/>
    </row>
    <row r="30" spans="2:9" s="40" customFormat="1" ht="20.25" customHeight="1">
      <c r="B30" s="41">
        <f t="shared" si="0"/>
        <v>23</v>
      </c>
      <c r="C30" s="163" t="s">
        <v>185</v>
      </c>
      <c r="D30" s="163"/>
      <c r="E30" s="163"/>
      <c r="F30" s="163"/>
      <c r="G30" s="51"/>
      <c r="H30" s="43"/>
      <c r="I30" s="44"/>
    </row>
    <row r="31" spans="2:9" s="40" customFormat="1" ht="20.25" customHeight="1">
      <c r="B31" s="150"/>
      <c r="C31" s="153" t="s">
        <v>186</v>
      </c>
      <c r="D31" s="153"/>
      <c r="E31" s="153"/>
      <c r="F31" s="153"/>
      <c r="G31" s="48"/>
      <c r="H31" s="43"/>
      <c r="I31" s="44"/>
    </row>
    <row r="32" spans="2:9" s="40" customFormat="1" ht="20.25" customHeight="1">
      <c r="B32" s="151"/>
      <c r="C32" s="153" t="s">
        <v>187</v>
      </c>
      <c r="D32" s="153"/>
      <c r="E32" s="153"/>
      <c r="F32" s="153"/>
      <c r="G32" s="48"/>
      <c r="H32" s="43"/>
      <c r="I32" s="44"/>
    </row>
    <row r="33" spans="2:11" s="40" customFormat="1" ht="20.25" customHeight="1">
      <c r="B33" s="152"/>
      <c r="C33" s="153" t="s">
        <v>188</v>
      </c>
      <c r="D33" s="153"/>
      <c r="E33" s="153"/>
      <c r="F33" s="153"/>
      <c r="G33" s="48"/>
      <c r="H33" s="43"/>
      <c r="I33" s="44"/>
    </row>
    <row r="34" spans="2:11" s="40" customFormat="1" ht="20.25" customHeight="1">
      <c r="B34" s="41">
        <f>+B30+1</f>
        <v>24</v>
      </c>
      <c r="C34" s="147" t="s">
        <v>189</v>
      </c>
      <c r="D34" s="148"/>
      <c r="E34" s="148"/>
      <c r="F34" s="149"/>
      <c r="G34" s="42"/>
      <c r="H34" s="49"/>
      <c r="I34" s="44"/>
    </row>
    <row r="35" spans="2:11" s="40" customFormat="1" ht="20.25" customHeight="1">
      <c r="B35" s="41">
        <f t="shared" si="0"/>
        <v>25</v>
      </c>
      <c r="C35" s="147" t="s">
        <v>190</v>
      </c>
      <c r="D35" s="148"/>
      <c r="E35" s="148"/>
      <c r="F35" s="149"/>
      <c r="G35" s="42"/>
      <c r="H35" s="43"/>
      <c r="I35" s="44"/>
    </row>
    <row r="36" spans="2:11" ht="12" customHeight="1"/>
    <row r="37" spans="2:11" ht="12" customHeight="1"/>
    <row r="38" spans="2:11" s="30" customFormat="1" ht="19.5" customHeight="1">
      <c r="B38" s="52"/>
      <c r="C38" s="28" t="str">
        <f>+Нүүр1!B28</f>
        <v>Захирал:                             _____________________ (  Г.Чинхүслэн   )</v>
      </c>
      <c r="G38" s="31"/>
      <c r="H38" s="32"/>
      <c r="I38" s="32"/>
      <c r="J38" s="53"/>
      <c r="K38" s="53"/>
    </row>
    <row r="39" spans="2:11" s="30" customFormat="1" ht="19.5" customHeight="1">
      <c r="B39" s="52"/>
      <c r="C39" s="28" t="str">
        <f>+Нүүр1!B29</f>
        <v>Ерөнхий нягтлан бодогч:    _____________________(   Д.Доржпалам  )</v>
      </c>
      <c r="G39" s="31"/>
      <c r="H39" s="32"/>
      <c r="I39" s="32"/>
      <c r="J39" s="32"/>
    </row>
  </sheetData>
  <mergeCells count="34">
    <mergeCell ref="C5:E5"/>
    <mergeCell ref="C4:E4"/>
    <mergeCell ref="C15:F15"/>
    <mergeCell ref="C16:F16"/>
    <mergeCell ref="C17:F17"/>
    <mergeCell ref="F4:H4"/>
    <mergeCell ref="C8:F8"/>
    <mergeCell ref="C9:F9"/>
    <mergeCell ref="C13:F13"/>
    <mergeCell ref="C10:F10"/>
    <mergeCell ref="C12:F12"/>
    <mergeCell ref="C35:F35"/>
    <mergeCell ref="C30:F30"/>
    <mergeCell ref="C26:F26"/>
    <mergeCell ref="C23:F23"/>
    <mergeCell ref="C24:F24"/>
    <mergeCell ref="C25:F25"/>
    <mergeCell ref="C34:F34"/>
    <mergeCell ref="B2:H2"/>
    <mergeCell ref="C27:F27"/>
    <mergeCell ref="B31:B33"/>
    <mergeCell ref="C31:F31"/>
    <mergeCell ref="C32:F32"/>
    <mergeCell ref="C33:F33"/>
    <mergeCell ref="C28:F28"/>
    <mergeCell ref="C29:F29"/>
    <mergeCell ref="C14:F14"/>
    <mergeCell ref="C18:F18"/>
    <mergeCell ref="C19:F19"/>
    <mergeCell ref="C20:F20"/>
    <mergeCell ref="C21:F21"/>
    <mergeCell ref="C22:F22"/>
    <mergeCell ref="C7:F7"/>
    <mergeCell ref="C11:F11"/>
  </mergeCells>
  <phoneticPr fontId="2" type="noConversion"/>
  <pageMargins left="0" right="0" top="0" bottom="0" header="0" footer="0"/>
  <pageSetup paperSize="9"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34F28-6036-4806-951C-D75519315224}">
  <dimension ref="A2:O25"/>
  <sheetViews>
    <sheetView workbookViewId="0">
      <selection activeCell="C4" sqref="C4:F4"/>
    </sheetView>
  </sheetViews>
  <sheetFormatPr baseColWidth="10" defaultColWidth="8.83203125" defaultRowHeight="15"/>
  <cols>
    <col min="1" max="1" width="4.5" style="28" customWidth="1"/>
    <col min="2" max="2" width="4.5" style="54" customWidth="1"/>
    <col min="3" max="3" width="8.83203125" style="28"/>
    <col min="4" max="4" width="8.83203125" style="28" customWidth="1"/>
    <col min="5" max="5" width="8.83203125" style="28"/>
    <col min="6" max="6" width="4.33203125" style="28" customWidth="1"/>
    <col min="7" max="7" width="17" style="55" customWidth="1"/>
    <col min="8" max="12" width="9.6640625" style="55" customWidth="1"/>
    <col min="13" max="13" width="12.6640625" style="55" customWidth="1"/>
    <col min="14" max="14" width="12.83203125" style="55" customWidth="1"/>
    <col min="15" max="16384" width="8.83203125" style="28"/>
  </cols>
  <sheetData>
    <row r="2" spans="1:15">
      <c r="H2" s="56" t="s">
        <v>191</v>
      </c>
      <c r="M2" s="173"/>
      <c r="N2" s="173"/>
    </row>
    <row r="3" spans="1:15" ht="15.75" customHeight="1">
      <c r="C3" s="92" t="str">
        <f>+Баланс!C4</f>
        <v>МЕРЕКС ХХК</v>
      </c>
      <c r="D3" s="92"/>
      <c r="E3" s="92"/>
      <c r="F3" s="92"/>
      <c r="K3" s="85" t="str">
        <f>+Баланс!G4</f>
        <v>2026 оны 6-р сарын 30 өдөр</v>
      </c>
      <c r="L3" s="85"/>
      <c r="M3" s="85"/>
      <c r="N3" s="85"/>
    </row>
    <row r="4" spans="1:15" ht="15" customHeight="1">
      <c r="C4" s="102" t="s">
        <v>35</v>
      </c>
      <c r="D4" s="102"/>
      <c r="E4" s="102"/>
      <c r="F4" s="102"/>
      <c r="G4" s="32"/>
      <c r="N4" s="71" t="s">
        <v>36</v>
      </c>
    </row>
    <row r="5" spans="1:15" s="58" customFormat="1" ht="59.25" customHeight="1">
      <c r="B5" s="81"/>
      <c r="C5" s="169" t="s">
        <v>192</v>
      </c>
      <c r="D5" s="169"/>
      <c r="E5" s="169"/>
      <c r="F5" s="169"/>
      <c r="G5" s="57" t="s">
        <v>193</v>
      </c>
      <c r="H5" s="57" t="s">
        <v>142</v>
      </c>
      <c r="I5" s="57" t="s">
        <v>144</v>
      </c>
      <c r="J5" s="57" t="s">
        <v>146</v>
      </c>
      <c r="K5" s="57" t="s">
        <v>194</v>
      </c>
      <c r="L5" s="57" t="s">
        <v>150</v>
      </c>
      <c r="M5" s="57" t="s">
        <v>152</v>
      </c>
      <c r="N5" s="57" t="s">
        <v>195</v>
      </c>
    </row>
    <row r="6" spans="1:15" s="58" customFormat="1" ht="27" customHeight="1">
      <c r="B6" s="59">
        <v>1</v>
      </c>
      <c r="C6" s="166" t="s">
        <v>196</v>
      </c>
      <c r="D6" s="167"/>
      <c r="E6" s="167"/>
      <c r="F6" s="168"/>
      <c r="G6" s="60"/>
      <c r="H6" s="60"/>
      <c r="I6" s="60"/>
      <c r="J6" s="60"/>
      <c r="K6" s="60"/>
      <c r="L6" s="60"/>
      <c r="M6" s="60"/>
      <c r="N6" s="72">
        <f t="shared" ref="N6:N20" si="0">SUM(G6:M6)</f>
        <v>0</v>
      </c>
    </row>
    <row r="7" spans="1:15" s="58" customFormat="1" ht="27" customHeight="1">
      <c r="B7" s="59">
        <f t="shared" ref="B7:B21" si="1">+B6+1</f>
        <v>2</v>
      </c>
      <c r="C7" s="170" t="s">
        <v>197</v>
      </c>
      <c r="D7" s="171"/>
      <c r="E7" s="171"/>
      <c r="F7" s="172"/>
      <c r="G7" s="60">
        <v>6500500000</v>
      </c>
      <c r="H7" s="60"/>
      <c r="I7" s="60"/>
      <c r="J7" s="60"/>
      <c r="K7" s="60"/>
      <c r="L7" s="60"/>
      <c r="M7" s="60"/>
      <c r="N7" s="72">
        <f t="shared" si="0"/>
        <v>6500500000</v>
      </c>
    </row>
    <row r="8" spans="1:15" s="58" customFormat="1" ht="17.25" customHeight="1">
      <c r="B8" s="59">
        <f t="shared" si="1"/>
        <v>3</v>
      </c>
      <c r="C8" s="166" t="s">
        <v>198</v>
      </c>
      <c r="D8" s="167"/>
      <c r="E8" s="167"/>
      <c r="F8" s="168"/>
      <c r="G8" s="60"/>
      <c r="H8" s="60"/>
      <c r="I8" s="60"/>
      <c r="J8" s="60"/>
      <c r="K8" s="60"/>
      <c r="L8" s="60"/>
      <c r="M8" s="60">
        <f>+Баланс!G67</f>
        <v>-2743110819.7800002</v>
      </c>
      <c r="N8" s="72">
        <f>SUM(G8:M8)</f>
        <v>-2743110819.7800002</v>
      </c>
    </row>
    <row r="9" spans="1:15" s="58" customFormat="1" ht="17.25" customHeight="1">
      <c r="B9" s="59">
        <f t="shared" si="1"/>
        <v>4</v>
      </c>
      <c r="C9" s="166" t="s">
        <v>185</v>
      </c>
      <c r="D9" s="167"/>
      <c r="E9" s="167"/>
      <c r="F9" s="168"/>
      <c r="G9" s="60"/>
      <c r="H9" s="60"/>
      <c r="I9" s="60"/>
      <c r="J9" s="60"/>
      <c r="K9" s="60"/>
      <c r="L9" s="60"/>
      <c r="M9" s="60"/>
      <c r="N9" s="72">
        <f t="shared" si="0"/>
        <v>0</v>
      </c>
    </row>
    <row r="10" spans="1:15" s="58" customFormat="1" ht="17.25" customHeight="1">
      <c r="B10" s="59">
        <f t="shared" si="1"/>
        <v>5</v>
      </c>
      <c r="C10" s="166" t="s">
        <v>199</v>
      </c>
      <c r="D10" s="167"/>
      <c r="E10" s="167"/>
      <c r="F10" s="168"/>
      <c r="G10" s="60"/>
      <c r="H10" s="60"/>
      <c r="I10" s="60"/>
      <c r="J10" s="60"/>
      <c r="K10" s="60"/>
      <c r="L10" s="60"/>
      <c r="M10" s="60"/>
      <c r="N10" s="72">
        <f t="shared" si="0"/>
        <v>0</v>
      </c>
    </row>
    <row r="11" spans="1:15" s="58" customFormat="1" ht="17.25" customHeight="1">
      <c r="B11" s="59">
        <f t="shared" si="1"/>
        <v>6</v>
      </c>
      <c r="C11" s="174" t="s">
        <v>200</v>
      </c>
      <c r="D11" s="174"/>
      <c r="E11" s="174"/>
      <c r="F11" s="174"/>
      <c r="G11" s="60"/>
      <c r="H11" s="60"/>
      <c r="I11" s="60"/>
      <c r="J11" s="60"/>
      <c r="K11" s="60"/>
      <c r="L11" s="60"/>
      <c r="M11" s="60"/>
      <c r="N11" s="72">
        <f t="shared" si="0"/>
        <v>0</v>
      </c>
    </row>
    <row r="12" spans="1:15" s="58" customFormat="1" ht="17.25" customHeight="1">
      <c r="B12" s="59">
        <f t="shared" si="1"/>
        <v>7</v>
      </c>
      <c r="C12" s="166" t="s">
        <v>201</v>
      </c>
      <c r="D12" s="167"/>
      <c r="E12" s="167"/>
      <c r="F12" s="168"/>
      <c r="G12" s="60"/>
      <c r="H12" s="60"/>
      <c r="I12" s="60"/>
      <c r="J12" s="60"/>
      <c r="K12" s="60"/>
      <c r="L12" s="60"/>
      <c r="M12" s="60"/>
      <c r="N12" s="72">
        <f t="shared" si="0"/>
        <v>0</v>
      </c>
    </row>
    <row r="13" spans="1:15" s="58" customFormat="1" ht="17.25" customHeight="1">
      <c r="A13" s="28"/>
      <c r="B13" s="59">
        <f t="shared" si="1"/>
        <v>8</v>
      </c>
      <c r="C13" s="165" t="s">
        <v>202</v>
      </c>
      <c r="D13" s="165"/>
      <c r="E13" s="165"/>
      <c r="F13" s="165"/>
      <c r="G13" s="73">
        <f>SUM(G7:G12)</f>
        <v>6500500000</v>
      </c>
      <c r="H13" s="73">
        <f t="shared" ref="H13:M13" si="2">SUM(H7:H12)</f>
        <v>0</v>
      </c>
      <c r="I13" s="73">
        <f t="shared" si="2"/>
        <v>0</v>
      </c>
      <c r="J13" s="73">
        <f t="shared" si="2"/>
        <v>0</v>
      </c>
      <c r="K13" s="73">
        <f t="shared" si="2"/>
        <v>0</v>
      </c>
      <c r="L13" s="73">
        <f t="shared" si="2"/>
        <v>0</v>
      </c>
      <c r="M13" s="73">
        <f t="shared" si="2"/>
        <v>-2743110819.7800002</v>
      </c>
      <c r="N13" s="72">
        <f t="shared" si="0"/>
        <v>3757389180.2199998</v>
      </c>
      <c r="O13" s="28"/>
    </row>
    <row r="14" spans="1:15" ht="23.25" customHeight="1">
      <c r="B14" s="59">
        <f t="shared" si="1"/>
        <v>9</v>
      </c>
      <c r="C14" s="166" t="s">
        <v>196</v>
      </c>
      <c r="D14" s="167"/>
      <c r="E14" s="167"/>
      <c r="F14" s="168"/>
      <c r="G14" s="74"/>
      <c r="H14" s="74"/>
      <c r="I14" s="74"/>
      <c r="J14" s="74"/>
      <c r="K14" s="74"/>
      <c r="L14" s="74"/>
      <c r="M14" s="74"/>
      <c r="N14" s="72">
        <f t="shared" si="0"/>
        <v>0</v>
      </c>
    </row>
    <row r="15" spans="1:15" ht="24.75" customHeight="1">
      <c r="B15" s="59">
        <f t="shared" si="1"/>
        <v>10</v>
      </c>
      <c r="C15" s="170" t="s">
        <v>197</v>
      </c>
      <c r="D15" s="171"/>
      <c r="E15" s="171"/>
      <c r="F15" s="172"/>
      <c r="G15" s="74">
        <f>+G13+G14</f>
        <v>6500500000</v>
      </c>
      <c r="H15" s="74">
        <f t="shared" ref="H15:N15" si="3">+H13+H14</f>
        <v>0</v>
      </c>
      <c r="I15" s="74">
        <f t="shared" si="3"/>
        <v>0</v>
      </c>
      <c r="J15" s="74">
        <f t="shared" si="3"/>
        <v>0</v>
      </c>
      <c r="K15" s="74">
        <f t="shared" si="3"/>
        <v>0</v>
      </c>
      <c r="L15" s="74">
        <f t="shared" si="3"/>
        <v>0</v>
      </c>
      <c r="M15" s="74">
        <f t="shared" si="3"/>
        <v>-2743110819.7800002</v>
      </c>
      <c r="N15" s="74">
        <f t="shared" si="3"/>
        <v>3757389180.2199998</v>
      </c>
    </row>
    <row r="16" spans="1:15" ht="17.25" customHeight="1">
      <c r="B16" s="59">
        <f t="shared" si="1"/>
        <v>11</v>
      </c>
      <c r="C16" s="166" t="s">
        <v>198</v>
      </c>
      <c r="D16" s="167"/>
      <c r="E16" s="167"/>
      <c r="F16" s="168"/>
      <c r="G16" s="74"/>
      <c r="H16" s="74"/>
      <c r="I16" s="74"/>
      <c r="J16" s="74"/>
      <c r="K16" s="74"/>
      <c r="L16" s="74"/>
      <c r="M16" s="74">
        <f>+'Орлогын тайлан'!H29</f>
        <v>2053883.1700000262</v>
      </c>
      <c r="N16" s="72">
        <f t="shared" si="0"/>
        <v>2053883.1700000262</v>
      </c>
    </row>
    <row r="17" spans="1:15" ht="17.25" customHeight="1">
      <c r="B17" s="59">
        <f t="shared" si="1"/>
        <v>12</v>
      </c>
      <c r="C17" s="166" t="s">
        <v>185</v>
      </c>
      <c r="D17" s="167"/>
      <c r="E17" s="167"/>
      <c r="F17" s="168"/>
      <c r="G17" s="74"/>
      <c r="H17" s="74"/>
      <c r="I17" s="74"/>
      <c r="J17" s="74"/>
      <c r="K17" s="74"/>
      <c r="L17" s="74"/>
      <c r="M17" s="74"/>
      <c r="N17" s="72">
        <f t="shared" si="0"/>
        <v>0</v>
      </c>
    </row>
    <row r="18" spans="1:15" ht="17.25" customHeight="1">
      <c r="B18" s="59">
        <f t="shared" si="1"/>
        <v>13</v>
      </c>
      <c r="C18" s="166" t="s">
        <v>199</v>
      </c>
      <c r="D18" s="167"/>
      <c r="E18" s="167"/>
      <c r="F18" s="168"/>
      <c r="G18" s="74"/>
      <c r="H18" s="74"/>
      <c r="I18" s="74"/>
      <c r="J18" s="74"/>
      <c r="K18" s="74"/>
      <c r="L18" s="74"/>
      <c r="M18" s="74"/>
      <c r="N18" s="72">
        <f t="shared" si="0"/>
        <v>0</v>
      </c>
    </row>
    <row r="19" spans="1:15" ht="17.25" customHeight="1">
      <c r="B19" s="59">
        <f t="shared" si="1"/>
        <v>14</v>
      </c>
      <c r="C19" s="174" t="s">
        <v>200</v>
      </c>
      <c r="D19" s="174"/>
      <c r="E19" s="174"/>
      <c r="F19" s="174"/>
      <c r="G19" s="74"/>
      <c r="H19" s="74"/>
      <c r="I19" s="74"/>
      <c r="J19" s="74"/>
      <c r="K19" s="74"/>
      <c r="L19" s="74"/>
      <c r="M19" s="74"/>
      <c r="N19" s="72">
        <f t="shared" si="0"/>
        <v>0</v>
      </c>
    </row>
    <row r="20" spans="1:15" ht="17.25" customHeight="1">
      <c r="B20" s="59">
        <f t="shared" si="1"/>
        <v>15</v>
      </c>
      <c r="C20" s="166" t="s">
        <v>201</v>
      </c>
      <c r="D20" s="167"/>
      <c r="E20" s="167"/>
      <c r="F20" s="168"/>
      <c r="G20" s="72"/>
      <c r="H20" s="72"/>
      <c r="I20" s="72"/>
      <c r="J20" s="72"/>
      <c r="K20" s="72"/>
      <c r="L20" s="72"/>
      <c r="M20" s="72"/>
      <c r="N20" s="72">
        <f t="shared" si="0"/>
        <v>0</v>
      </c>
    </row>
    <row r="21" spans="1:15" ht="17.25" customHeight="1">
      <c r="B21" s="59">
        <f t="shared" si="1"/>
        <v>16</v>
      </c>
      <c r="C21" s="165" t="s">
        <v>203</v>
      </c>
      <c r="D21" s="165"/>
      <c r="E21" s="165"/>
      <c r="F21" s="165"/>
      <c r="G21" s="72">
        <f>SUM(G15:G20)</f>
        <v>6500500000</v>
      </c>
      <c r="H21" s="72">
        <f t="shared" ref="H21:N21" si="4">SUM(H15:H20)</f>
        <v>0</v>
      </c>
      <c r="I21" s="72">
        <f t="shared" si="4"/>
        <v>0</v>
      </c>
      <c r="J21" s="72">
        <f t="shared" si="4"/>
        <v>0</v>
      </c>
      <c r="K21" s="72">
        <f t="shared" si="4"/>
        <v>0</v>
      </c>
      <c r="L21" s="72">
        <f t="shared" si="4"/>
        <v>0</v>
      </c>
      <c r="M21" s="72">
        <f t="shared" si="4"/>
        <v>-2741056936.6100001</v>
      </c>
      <c r="N21" s="72">
        <f t="shared" si="4"/>
        <v>3759443063.3899999</v>
      </c>
    </row>
    <row r="22" spans="1:15" ht="17.25" customHeight="1">
      <c r="N22" s="55">
        <f>+N21-Баланс!H69</f>
        <v>0</v>
      </c>
    </row>
    <row r="23" spans="1:15" ht="16">
      <c r="A23" s="30"/>
      <c r="B23" s="52"/>
      <c r="C23" s="30"/>
      <c r="D23" s="30"/>
      <c r="E23" s="28" t="str">
        <f>+Баланс!C73</f>
        <v>Захирал:                             _____________________ (  Г.Чинхүслэн   )</v>
      </c>
      <c r="F23" s="30"/>
      <c r="G23" s="32"/>
      <c r="H23" s="32"/>
      <c r="I23" s="53"/>
      <c r="J23" s="53"/>
      <c r="K23" s="30"/>
      <c r="L23" s="30"/>
      <c r="M23" s="30"/>
      <c r="N23" s="30"/>
      <c r="O23" s="30"/>
    </row>
    <row r="24" spans="1:15" s="30" customFormat="1" ht="16">
      <c r="B24" s="52"/>
      <c r="D24" s="28"/>
      <c r="E24" s="28" t="str">
        <f>+Баланс!C74</f>
        <v>Ерөнхий нягтлан бодогч:    _____________________(   Д.Доржпалам  )</v>
      </c>
      <c r="F24" s="28"/>
      <c r="G24" s="28"/>
      <c r="H24" s="28"/>
      <c r="I24" s="28"/>
      <c r="J24" s="28"/>
    </row>
    <row r="25" spans="1:15" s="30" customFormat="1" ht="16">
      <c r="A25" s="28"/>
      <c r="B25" s="54"/>
      <c r="C25" s="28"/>
      <c r="D25" s="28"/>
      <c r="E25" s="28"/>
      <c r="F25" s="28"/>
      <c r="G25" s="55"/>
      <c r="H25" s="55"/>
      <c r="I25" s="55"/>
      <c r="J25" s="55"/>
      <c r="K25" s="55"/>
      <c r="L25" s="55"/>
      <c r="M25" s="55"/>
      <c r="N25" s="55"/>
      <c r="O25" s="28"/>
    </row>
  </sheetData>
  <mergeCells count="21">
    <mergeCell ref="M2:N2"/>
    <mergeCell ref="C20:F20"/>
    <mergeCell ref="C15:F15"/>
    <mergeCell ref="C16:F16"/>
    <mergeCell ref="C14:F14"/>
    <mergeCell ref="C19:F19"/>
    <mergeCell ref="C11:F11"/>
    <mergeCell ref="C12:F12"/>
    <mergeCell ref="C13:F13"/>
    <mergeCell ref="K3:N3"/>
    <mergeCell ref="C3:F3"/>
    <mergeCell ref="C4:F4"/>
    <mergeCell ref="C21:F21"/>
    <mergeCell ref="C17:F17"/>
    <mergeCell ref="C5:F5"/>
    <mergeCell ref="C18:F18"/>
    <mergeCell ref="C6:F6"/>
    <mergeCell ref="C7:F7"/>
    <mergeCell ref="C8:F8"/>
    <mergeCell ref="C9:F9"/>
    <mergeCell ref="C10:F10"/>
  </mergeCells>
  <phoneticPr fontId="2" type="noConversion"/>
  <pageMargins left="0.2" right="0.17" top="1.1299999999999999" bottom="0.16" header="8.1" footer="0.13"/>
  <pageSetup paperSize="9" orientation="landscape"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CB64B-53FE-4168-B427-45C18B1EB3AB}">
  <dimension ref="B1:N63"/>
  <sheetViews>
    <sheetView zoomScaleNormal="100" workbookViewId="0">
      <selection activeCell="G17" sqref="G17"/>
    </sheetView>
  </sheetViews>
  <sheetFormatPr baseColWidth="10" defaultColWidth="8.83203125" defaultRowHeight="15"/>
  <cols>
    <col min="1" max="1" width="3.5" style="28" customWidth="1"/>
    <col min="2" max="2" width="8.83203125" style="28"/>
    <col min="3" max="3" width="8.83203125" style="28" customWidth="1"/>
    <col min="4" max="4" width="11.83203125" style="28" customWidth="1"/>
    <col min="5" max="5" width="19.5" style="28" customWidth="1"/>
    <col min="6" max="6" width="14.1640625" style="35" customWidth="1"/>
    <col min="7" max="7" width="14.1640625" style="29" customWidth="1"/>
    <col min="8" max="8" width="8.83203125" style="28"/>
    <col min="9" max="9" width="13.83203125" style="29" bestFit="1" customWidth="1"/>
    <col min="10" max="10" width="11.1640625" style="28" bestFit="1" customWidth="1"/>
    <col min="11" max="11" width="8.83203125" style="28"/>
    <col min="12" max="12" width="13.83203125" style="28" bestFit="1" customWidth="1"/>
    <col min="13" max="13" width="8.83203125" style="28"/>
    <col min="14" max="14" width="13.83203125" style="28" bestFit="1" customWidth="1"/>
    <col min="15" max="16384" width="8.83203125" style="28"/>
  </cols>
  <sheetData>
    <row r="1" spans="2:9" ht="16.5" customHeight="1">
      <c r="C1" s="103" t="s">
        <v>204</v>
      </c>
      <c r="D1" s="103"/>
      <c r="E1" s="103"/>
      <c r="F1" s="103"/>
      <c r="G1" s="62"/>
    </row>
    <row r="2" spans="2:9" ht="16.5" customHeight="1">
      <c r="B2" s="92" t="str">
        <f>+Баланс!C4</f>
        <v>МЕРЕКС ХХК</v>
      </c>
      <c r="C2" s="92"/>
      <c r="D2" s="92"/>
      <c r="F2" s="85" t="str">
        <f>+Баланс!G4</f>
        <v>2026 оны 6-р сарын 30 өдөр</v>
      </c>
      <c r="G2" s="85"/>
    </row>
    <row r="3" spans="2:9" ht="14.25" customHeight="1">
      <c r="B3" s="102" t="s">
        <v>35</v>
      </c>
      <c r="C3" s="102"/>
      <c r="D3" s="102"/>
      <c r="E3" s="30"/>
      <c r="F3" s="31"/>
      <c r="G3" s="63" t="s">
        <v>36</v>
      </c>
    </row>
    <row r="4" spans="2:9" s="37" customFormat="1" ht="25.5" customHeight="1">
      <c r="B4" s="104" t="s">
        <v>160</v>
      </c>
      <c r="C4" s="104"/>
      <c r="D4" s="104"/>
      <c r="E4" s="104"/>
      <c r="F4" s="38" t="s">
        <v>162</v>
      </c>
      <c r="G4" s="38" t="s">
        <v>162</v>
      </c>
      <c r="I4" s="39"/>
    </row>
    <row r="5" spans="2:9" ht="15" customHeight="1">
      <c r="B5" s="105" t="s">
        <v>205</v>
      </c>
      <c r="C5" s="106"/>
      <c r="D5" s="106"/>
      <c r="E5" s="107"/>
      <c r="F5" s="42"/>
      <c r="G5" s="61"/>
      <c r="I5" s="39"/>
    </row>
    <row r="6" spans="2:9" ht="15" customHeight="1">
      <c r="B6" s="105" t="s">
        <v>206</v>
      </c>
      <c r="C6" s="106"/>
      <c r="D6" s="106"/>
      <c r="E6" s="107"/>
      <c r="F6" s="64">
        <f>SUM(F7:F12)</f>
        <v>74580000</v>
      </c>
      <c r="G6" s="64">
        <f>SUM(G7:G12)</f>
        <v>888057200</v>
      </c>
      <c r="I6" s="39"/>
    </row>
    <row r="7" spans="2:9" ht="15" customHeight="1">
      <c r="B7" s="86" t="s">
        <v>207</v>
      </c>
      <c r="C7" s="87"/>
      <c r="D7" s="87"/>
      <c r="E7" s="88"/>
      <c r="F7" s="61">
        <v>74580000</v>
      </c>
      <c r="G7" s="61">
        <v>888057200</v>
      </c>
      <c r="I7" s="39"/>
    </row>
    <row r="8" spans="2:9" ht="15" customHeight="1">
      <c r="B8" s="86" t="s">
        <v>208</v>
      </c>
      <c r="C8" s="87"/>
      <c r="D8" s="87"/>
      <c r="E8" s="88"/>
      <c r="F8" s="45"/>
      <c r="G8" s="65"/>
      <c r="I8" s="39"/>
    </row>
    <row r="9" spans="2:9" ht="15" customHeight="1">
      <c r="B9" s="86" t="s">
        <v>209</v>
      </c>
      <c r="C9" s="87"/>
      <c r="D9" s="87"/>
      <c r="E9" s="88"/>
      <c r="F9" s="45"/>
      <c r="G9" s="65"/>
      <c r="I9" s="39"/>
    </row>
    <row r="10" spans="2:9" ht="15" customHeight="1">
      <c r="B10" s="86" t="s">
        <v>210</v>
      </c>
      <c r="C10" s="87"/>
      <c r="D10" s="87"/>
      <c r="E10" s="88"/>
      <c r="F10" s="45"/>
      <c r="G10" s="65"/>
      <c r="I10" s="39"/>
    </row>
    <row r="11" spans="2:9" ht="15" customHeight="1">
      <c r="B11" s="86" t="s">
        <v>211</v>
      </c>
      <c r="C11" s="87"/>
      <c r="D11" s="87"/>
      <c r="E11" s="88"/>
      <c r="F11" s="45"/>
      <c r="G11" s="65"/>
      <c r="I11" s="39"/>
    </row>
    <row r="12" spans="2:9" ht="15" customHeight="1">
      <c r="B12" s="86" t="s">
        <v>212</v>
      </c>
      <c r="C12" s="87"/>
      <c r="D12" s="87"/>
      <c r="E12" s="88"/>
      <c r="F12" s="45"/>
      <c r="G12" s="65"/>
      <c r="I12" s="39"/>
    </row>
    <row r="13" spans="2:9" ht="15" customHeight="1">
      <c r="B13" s="105" t="s">
        <v>213</v>
      </c>
      <c r="C13" s="106"/>
      <c r="D13" s="106"/>
      <c r="E13" s="107"/>
      <c r="F13" s="66">
        <f>SUM(F14:F22)</f>
        <v>639088175.5</v>
      </c>
      <c r="G13" s="66">
        <f>SUM(G14:G22)</f>
        <v>867015692.5</v>
      </c>
    </row>
    <row r="14" spans="2:9" ht="15" customHeight="1">
      <c r="B14" s="86" t="s">
        <v>214</v>
      </c>
      <c r="C14" s="87"/>
      <c r="D14" s="87"/>
      <c r="E14" s="88"/>
      <c r="F14" s="65">
        <v>58525423.990000002</v>
      </c>
      <c r="G14" s="65">
        <v>41312221</v>
      </c>
    </row>
    <row r="15" spans="2:9" ht="15" customHeight="1">
      <c r="B15" s="86" t="s">
        <v>215</v>
      </c>
      <c r="C15" s="87"/>
      <c r="D15" s="87"/>
      <c r="E15" s="88"/>
      <c r="F15" s="65">
        <v>5000000</v>
      </c>
      <c r="G15" s="65">
        <v>5000000</v>
      </c>
    </row>
    <row r="16" spans="2:9" ht="15" customHeight="1">
      <c r="B16" s="86" t="s">
        <v>216</v>
      </c>
      <c r="C16" s="87"/>
      <c r="D16" s="87"/>
      <c r="E16" s="88"/>
      <c r="F16" s="65">
        <v>79276725.239999995</v>
      </c>
      <c r="G16" s="65">
        <v>628354495</v>
      </c>
    </row>
    <row r="17" spans="2:14" ht="15" customHeight="1">
      <c r="B17" s="86" t="s">
        <v>217</v>
      </c>
      <c r="C17" s="87"/>
      <c r="D17" s="87"/>
      <c r="E17" s="88"/>
      <c r="F17" s="61">
        <v>19665939</v>
      </c>
      <c r="G17" s="61">
        <v>6310647</v>
      </c>
    </row>
    <row r="18" spans="2:14" ht="15" customHeight="1">
      <c r="B18" s="86" t="s">
        <v>218</v>
      </c>
      <c r="C18" s="87"/>
      <c r="D18" s="87"/>
      <c r="E18" s="88"/>
      <c r="F18" s="61">
        <v>144468032</v>
      </c>
      <c r="G18" s="61">
        <v>177751034</v>
      </c>
    </row>
    <row r="19" spans="2:14" ht="15" customHeight="1">
      <c r="B19" s="86" t="s">
        <v>219</v>
      </c>
      <c r="C19" s="87"/>
      <c r="D19" s="87"/>
      <c r="E19" s="88"/>
      <c r="F19" s="65"/>
      <c r="G19" s="65"/>
      <c r="N19" s="67"/>
    </row>
    <row r="20" spans="2:14" ht="15" customHeight="1">
      <c r="B20" s="86" t="s">
        <v>220</v>
      </c>
      <c r="C20" s="87"/>
      <c r="D20" s="87"/>
      <c r="E20" s="88"/>
      <c r="F20" s="65">
        <v>5591409.5499999998</v>
      </c>
      <c r="G20" s="65">
        <v>5140645.5</v>
      </c>
      <c r="N20" s="67"/>
    </row>
    <row r="21" spans="2:14" ht="15" customHeight="1">
      <c r="B21" s="86" t="s">
        <v>221</v>
      </c>
      <c r="C21" s="87"/>
      <c r="D21" s="87"/>
      <c r="E21" s="88"/>
      <c r="F21" s="65"/>
      <c r="G21" s="65"/>
    </row>
    <row r="22" spans="2:14" ht="15" customHeight="1">
      <c r="B22" s="86" t="s">
        <v>222</v>
      </c>
      <c r="C22" s="87"/>
      <c r="D22" s="87"/>
      <c r="E22" s="88"/>
      <c r="F22" s="65">
        <v>326560645.72000003</v>
      </c>
      <c r="G22" s="65">
        <v>3146650</v>
      </c>
      <c r="L22" s="67"/>
    </row>
    <row r="23" spans="2:14" ht="15" customHeight="1">
      <c r="B23" s="93" t="s">
        <v>223</v>
      </c>
      <c r="C23" s="94"/>
      <c r="D23" s="94"/>
      <c r="E23" s="95"/>
      <c r="F23" s="66">
        <f>+F6-F13</f>
        <v>-564508175.5</v>
      </c>
      <c r="G23" s="66">
        <f>+G6-G13</f>
        <v>21041507.5</v>
      </c>
    </row>
    <row r="24" spans="2:14" ht="15" customHeight="1">
      <c r="B24" s="93" t="s">
        <v>224</v>
      </c>
      <c r="C24" s="94"/>
      <c r="D24" s="94"/>
      <c r="E24" s="95"/>
      <c r="F24" s="42"/>
      <c r="G24" s="65"/>
    </row>
    <row r="25" spans="2:14" ht="15" customHeight="1">
      <c r="B25" s="89" t="s">
        <v>225</v>
      </c>
      <c r="C25" s="90"/>
      <c r="D25" s="90"/>
      <c r="E25" s="91"/>
      <c r="F25" s="68">
        <f>SUM(F26:F33)</f>
        <v>11386949</v>
      </c>
      <c r="G25" s="68">
        <f>SUM(G26:G33)</f>
        <v>0</v>
      </c>
    </row>
    <row r="26" spans="2:14" ht="15" customHeight="1">
      <c r="B26" s="86" t="s">
        <v>226</v>
      </c>
      <c r="C26" s="87"/>
      <c r="D26" s="87"/>
      <c r="E26" s="88"/>
      <c r="F26" s="45"/>
      <c r="G26" s="65"/>
    </row>
    <row r="27" spans="2:14" ht="15" customHeight="1">
      <c r="B27" s="86" t="s">
        <v>227</v>
      </c>
      <c r="C27" s="87"/>
      <c r="D27" s="87"/>
      <c r="E27" s="88"/>
      <c r="F27" s="45"/>
      <c r="G27" s="65"/>
    </row>
    <row r="28" spans="2:14" ht="15" customHeight="1">
      <c r="B28" s="86" t="s">
        <v>228</v>
      </c>
      <c r="C28" s="87"/>
      <c r="D28" s="87"/>
      <c r="E28" s="88"/>
      <c r="F28" s="45"/>
      <c r="G28" s="65"/>
    </row>
    <row r="29" spans="2:14" ht="15" customHeight="1">
      <c r="B29" s="86" t="s">
        <v>229</v>
      </c>
      <c r="C29" s="87"/>
      <c r="D29" s="87"/>
      <c r="E29" s="88"/>
      <c r="F29" s="45"/>
      <c r="G29" s="65"/>
    </row>
    <row r="30" spans="2:14" ht="15" customHeight="1">
      <c r="B30" s="86" t="s">
        <v>230</v>
      </c>
      <c r="C30" s="87"/>
      <c r="D30" s="87"/>
      <c r="E30" s="88"/>
      <c r="F30" s="65">
        <v>11193900</v>
      </c>
      <c r="G30" s="65"/>
    </row>
    <row r="31" spans="2:14" ht="15" customHeight="1">
      <c r="B31" s="86" t="s">
        <v>231</v>
      </c>
      <c r="C31" s="87"/>
      <c r="D31" s="87"/>
      <c r="E31" s="88"/>
      <c r="F31" s="65">
        <v>193049</v>
      </c>
      <c r="G31" s="65"/>
    </row>
    <row r="32" spans="2:14" ht="15" customHeight="1">
      <c r="B32" s="86" t="s">
        <v>232</v>
      </c>
      <c r="C32" s="87"/>
      <c r="D32" s="87"/>
      <c r="E32" s="88"/>
      <c r="F32" s="45"/>
      <c r="G32" s="65"/>
    </row>
    <row r="33" spans="2:7" ht="15" customHeight="1">
      <c r="B33" s="86" t="s">
        <v>233</v>
      </c>
      <c r="C33" s="87"/>
      <c r="D33" s="87"/>
      <c r="E33" s="88"/>
      <c r="F33" s="45"/>
      <c r="G33" s="65"/>
    </row>
    <row r="34" spans="2:7" ht="15" customHeight="1">
      <c r="B34" s="89" t="s">
        <v>234</v>
      </c>
      <c r="C34" s="90"/>
      <c r="D34" s="90"/>
      <c r="E34" s="91"/>
      <c r="F34" s="65">
        <f>SUM(F35:F40)</f>
        <v>68514723.049999997</v>
      </c>
      <c r="G34" s="65">
        <f>SUM(G35:G40)</f>
        <v>349000</v>
      </c>
    </row>
    <row r="35" spans="2:7" ht="15" customHeight="1">
      <c r="B35" s="86" t="s">
        <v>235</v>
      </c>
      <c r="C35" s="87"/>
      <c r="D35" s="87"/>
      <c r="E35" s="88"/>
      <c r="F35" s="45"/>
      <c r="G35" s="65">
        <v>349000</v>
      </c>
    </row>
    <row r="36" spans="2:7" ht="15" customHeight="1">
      <c r="B36" s="86" t="s">
        <v>236</v>
      </c>
      <c r="C36" s="87"/>
      <c r="D36" s="87"/>
      <c r="E36" s="88"/>
      <c r="F36" s="45"/>
      <c r="G36" s="65"/>
    </row>
    <row r="37" spans="2:7" ht="15" customHeight="1">
      <c r="B37" s="86" t="s">
        <v>237</v>
      </c>
      <c r="C37" s="87"/>
      <c r="D37" s="87"/>
      <c r="E37" s="88"/>
      <c r="F37" s="45"/>
      <c r="G37" s="65"/>
    </row>
    <row r="38" spans="2:7" ht="15" customHeight="1">
      <c r="B38" s="86" t="s">
        <v>238</v>
      </c>
      <c r="C38" s="87"/>
      <c r="D38" s="87"/>
      <c r="E38" s="88"/>
      <c r="F38" s="45"/>
      <c r="G38" s="65"/>
    </row>
    <row r="39" spans="2:7" ht="15" customHeight="1">
      <c r="B39" s="86" t="s">
        <v>239</v>
      </c>
      <c r="C39" s="87"/>
      <c r="D39" s="87"/>
      <c r="E39" s="88"/>
      <c r="F39" s="65">
        <v>68514723.049999997</v>
      </c>
      <c r="G39" s="65"/>
    </row>
    <row r="40" spans="2:7" ht="15" customHeight="1">
      <c r="B40" s="86" t="s">
        <v>240</v>
      </c>
      <c r="C40" s="87"/>
      <c r="D40" s="87"/>
      <c r="E40" s="88"/>
      <c r="F40" s="45"/>
      <c r="G40" s="65"/>
    </row>
    <row r="41" spans="2:7" ht="15" customHeight="1">
      <c r="B41" s="93" t="s">
        <v>241</v>
      </c>
      <c r="C41" s="94"/>
      <c r="D41" s="94"/>
      <c r="E41" s="95"/>
      <c r="F41" s="42">
        <f>+F25-F34</f>
        <v>-57127774.049999997</v>
      </c>
      <c r="G41" s="42">
        <f>+G25-G34</f>
        <v>-349000</v>
      </c>
    </row>
    <row r="42" spans="2:7" ht="15" customHeight="1">
      <c r="B42" s="96" t="s">
        <v>242</v>
      </c>
      <c r="C42" s="97"/>
      <c r="D42" s="97"/>
      <c r="E42" s="98"/>
      <c r="F42" s="42"/>
      <c r="G42" s="65"/>
    </row>
    <row r="43" spans="2:7" ht="15" customHeight="1">
      <c r="B43" s="89" t="s">
        <v>243</v>
      </c>
      <c r="C43" s="90"/>
      <c r="D43" s="90"/>
      <c r="E43" s="91"/>
      <c r="F43" s="65">
        <f>SUM(F44:F47)</f>
        <v>663850010.90999997</v>
      </c>
      <c r="G43" s="65">
        <f>SUM(G44:G47)</f>
        <v>0</v>
      </c>
    </row>
    <row r="44" spans="2:7" ht="15" customHeight="1">
      <c r="B44" s="86" t="s">
        <v>244</v>
      </c>
      <c r="C44" s="87"/>
      <c r="D44" s="87"/>
      <c r="E44" s="88"/>
      <c r="F44" s="65">
        <v>663850010.90999997</v>
      </c>
      <c r="G44" s="65"/>
    </row>
    <row r="45" spans="2:7" ht="15" customHeight="1">
      <c r="B45" s="86" t="s">
        <v>245</v>
      </c>
      <c r="C45" s="87"/>
      <c r="D45" s="87"/>
      <c r="E45" s="88"/>
      <c r="F45" s="45"/>
      <c r="G45" s="65"/>
    </row>
    <row r="46" spans="2:7" ht="15" customHeight="1">
      <c r="B46" s="86" t="s">
        <v>246</v>
      </c>
      <c r="C46" s="87"/>
      <c r="D46" s="87"/>
      <c r="E46" s="88"/>
      <c r="F46" s="45"/>
      <c r="G46" s="65"/>
    </row>
    <row r="47" spans="2:7" ht="15" customHeight="1">
      <c r="B47" s="86" t="s">
        <v>247</v>
      </c>
      <c r="C47" s="87"/>
      <c r="D47" s="87"/>
      <c r="E47" s="88"/>
      <c r="F47" s="45"/>
      <c r="G47" s="65"/>
    </row>
    <row r="48" spans="2:7" ht="15" customHeight="1">
      <c r="B48" s="89" t="s">
        <v>248</v>
      </c>
      <c r="C48" s="90"/>
      <c r="D48" s="90"/>
      <c r="E48" s="91"/>
      <c r="F48" s="65">
        <f>SUM(F49:F53)</f>
        <v>37900000</v>
      </c>
      <c r="G48" s="65">
        <f>SUM(G49:G53)</f>
        <v>0</v>
      </c>
    </row>
    <row r="49" spans="2:10" ht="15" customHeight="1">
      <c r="B49" s="86" t="s">
        <v>249</v>
      </c>
      <c r="C49" s="87"/>
      <c r="D49" s="87"/>
      <c r="E49" s="88"/>
      <c r="F49" s="65">
        <v>37900000</v>
      </c>
      <c r="G49" s="65"/>
    </row>
    <row r="50" spans="2:10" ht="15" customHeight="1">
      <c r="B50" s="86" t="s">
        <v>250</v>
      </c>
      <c r="C50" s="87"/>
      <c r="D50" s="87"/>
      <c r="E50" s="88"/>
      <c r="F50" s="45"/>
      <c r="G50" s="65"/>
    </row>
    <row r="51" spans="2:10" ht="15" customHeight="1">
      <c r="B51" s="86" t="s">
        <v>251</v>
      </c>
      <c r="C51" s="87"/>
      <c r="D51" s="87"/>
      <c r="E51" s="88"/>
      <c r="F51" s="45"/>
      <c r="G51" s="65"/>
    </row>
    <row r="52" spans="2:10" ht="15" customHeight="1">
      <c r="B52" s="86" t="s">
        <v>252</v>
      </c>
      <c r="C52" s="87"/>
      <c r="D52" s="87"/>
      <c r="E52" s="88"/>
      <c r="F52" s="45"/>
      <c r="G52" s="65"/>
    </row>
    <row r="53" spans="2:10" ht="15" customHeight="1">
      <c r="B53" s="86" t="s">
        <v>253</v>
      </c>
      <c r="C53" s="87"/>
      <c r="D53" s="87"/>
      <c r="E53" s="88"/>
      <c r="F53" s="45"/>
      <c r="G53" s="65"/>
    </row>
    <row r="54" spans="2:10" ht="15" customHeight="1">
      <c r="B54" s="96" t="s">
        <v>254</v>
      </c>
      <c r="C54" s="97"/>
      <c r="D54" s="97"/>
      <c r="E54" s="98"/>
      <c r="F54" s="69">
        <f>+F43-F48</f>
        <v>625950010.90999997</v>
      </c>
      <c r="G54" s="69">
        <f>+G43-G48</f>
        <v>0</v>
      </c>
    </row>
    <row r="55" spans="2:10" ht="15" customHeight="1">
      <c r="B55" s="99" t="s">
        <v>255</v>
      </c>
      <c r="C55" s="100"/>
      <c r="D55" s="100"/>
      <c r="E55" s="101"/>
      <c r="F55" s="45"/>
      <c r="G55" s="69"/>
    </row>
    <row r="56" spans="2:10" ht="15" customHeight="1">
      <c r="B56" s="96" t="s">
        <v>256</v>
      </c>
      <c r="C56" s="97"/>
      <c r="D56" s="97"/>
      <c r="E56" s="98"/>
      <c r="F56" s="42">
        <f>+F55+F54+F41+F23</f>
        <v>4314061.3600000143</v>
      </c>
      <c r="G56" s="42">
        <f>+G55+G54+G41+G23</f>
        <v>20692507.5</v>
      </c>
    </row>
    <row r="57" spans="2:10" ht="15" customHeight="1">
      <c r="B57" s="93" t="s">
        <v>257</v>
      </c>
      <c r="C57" s="94"/>
      <c r="D57" s="94"/>
      <c r="E57" s="95"/>
      <c r="F57" s="42">
        <v>693685.65</v>
      </c>
      <c r="G57" s="70">
        <f>+Баланс!G11</f>
        <v>5007747.01</v>
      </c>
    </row>
    <row r="58" spans="2:10" ht="15" customHeight="1">
      <c r="B58" s="93" t="s">
        <v>258</v>
      </c>
      <c r="C58" s="94"/>
      <c r="D58" s="94"/>
      <c r="E58" s="95"/>
      <c r="F58" s="42">
        <f>+F56+F57</f>
        <v>5007747.0100000147</v>
      </c>
      <c r="G58" s="70">
        <f>+G56+G57</f>
        <v>25700254.509999998</v>
      </c>
    </row>
    <row r="59" spans="2:10" s="30" customFormat="1" ht="16.5" customHeight="1">
      <c r="B59" s="28" t="str">
        <f>+Нүүр1!B28</f>
        <v>Захирал:                             _____________________ (  Г.Чинхүслэн   )</v>
      </c>
      <c r="F59" s="82">
        <f>+Баланс!G11-'Мөнгөн гүйлгээний тайлан'!F58</f>
        <v>-1.4901161193847656E-8</v>
      </c>
      <c r="G59" s="82">
        <f>+Баланс!H11-'Мөнгөн гүйлгээний тайлан'!G58</f>
        <v>0</v>
      </c>
      <c r="H59" s="32"/>
      <c r="I59" s="53"/>
      <c r="J59" s="53"/>
    </row>
    <row r="60" spans="2:10" ht="16.5" customHeight="1">
      <c r="B60" s="28" t="str">
        <f>+Нүүр1!B29</f>
        <v>Ерөнхий нягтлан бодогч:    _____________________(   Д.Доржпалам  )</v>
      </c>
    </row>
    <row r="63" spans="2:10" ht="16">
      <c r="C63" s="30"/>
      <c r="D63" s="30"/>
      <c r="E63" s="30"/>
    </row>
  </sheetData>
  <mergeCells count="59">
    <mergeCell ref="B3:D3"/>
    <mergeCell ref="C1:F1"/>
    <mergeCell ref="B19:E19"/>
    <mergeCell ref="B54:E54"/>
    <mergeCell ref="B45:E45"/>
    <mergeCell ref="B26:E26"/>
    <mergeCell ref="B4:E4"/>
    <mergeCell ref="B5:E5"/>
    <mergeCell ref="B14:E14"/>
    <mergeCell ref="B13:E13"/>
    <mergeCell ref="B6:E6"/>
    <mergeCell ref="B7:E7"/>
    <mergeCell ref="B8:E8"/>
    <mergeCell ref="B9:E9"/>
    <mergeCell ref="B10:E10"/>
    <mergeCell ref="B12:E12"/>
    <mergeCell ref="B15:E15"/>
    <mergeCell ref="B16:E16"/>
    <mergeCell ref="B17:E17"/>
    <mergeCell ref="B20:E20"/>
    <mergeCell ref="B22:E22"/>
    <mergeCell ref="B28:E28"/>
    <mergeCell ref="B21:E21"/>
    <mergeCell ref="B25:E25"/>
    <mergeCell ref="B18:E18"/>
    <mergeCell ref="B23:E23"/>
    <mergeCell ref="B24:E24"/>
    <mergeCell ref="B58:E58"/>
    <mergeCell ref="B42:E42"/>
    <mergeCell ref="B43:E43"/>
    <mergeCell ref="B35:E35"/>
    <mergeCell ref="B36:E36"/>
    <mergeCell ref="B56:E56"/>
    <mergeCell ref="B57:E57"/>
    <mergeCell ref="B38:E38"/>
    <mergeCell ref="B48:E48"/>
    <mergeCell ref="B55:E55"/>
    <mergeCell ref="B41:E41"/>
    <mergeCell ref="B52:E52"/>
    <mergeCell ref="B53:E53"/>
    <mergeCell ref="B51:E51"/>
    <mergeCell ref="B49:E49"/>
    <mergeCell ref="B37:E37"/>
    <mergeCell ref="F2:G2"/>
    <mergeCell ref="B50:E50"/>
    <mergeCell ref="B32:E32"/>
    <mergeCell ref="B39:E39"/>
    <mergeCell ref="B46:E46"/>
    <mergeCell ref="B47:E47"/>
    <mergeCell ref="B34:E34"/>
    <mergeCell ref="B33:E33"/>
    <mergeCell ref="B40:E40"/>
    <mergeCell ref="B29:E29"/>
    <mergeCell ref="B30:E30"/>
    <mergeCell ref="B44:E44"/>
    <mergeCell ref="B2:D2"/>
    <mergeCell ref="B31:E31"/>
    <mergeCell ref="B27:E27"/>
    <mergeCell ref="B11:E11"/>
  </mergeCells>
  <phoneticPr fontId="2" type="noConversion"/>
  <pageMargins left="0.59" right="0" top="0.32" bottom="0" header="0" footer="0"/>
  <pageSetup paperSize="9" scale="97"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Нүүр</vt:lpstr>
      <vt:lpstr>Нүүр1</vt:lpstr>
      <vt:lpstr>Баланс</vt:lpstr>
      <vt:lpstr>Орлогын тайлан</vt:lpstr>
      <vt:lpstr>Өмчийн өөрчлөлтийн тайлан</vt:lpstr>
      <vt:lpstr>Мөнгөн гүйлгээний тайлан</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dc:creator>
  <cp:keywords/>
  <dc:description/>
  <cp:lastModifiedBy>Jumuu Jumuu</cp:lastModifiedBy>
  <cp:revision/>
  <dcterms:created xsi:type="dcterms:W3CDTF">2007-04-17T11:27:49Z</dcterms:created>
  <dcterms:modified xsi:type="dcterms:W3CDTF">2026-08-14T03:48:55Z</dcterms:modified>
  <cp:category/>
  <cp:contentStatus/>
</cp:coreProperties>
</file>