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r5124.MSE\Desktop\"/>
    </mc:Choice>
  </mc:AlternateContent>
  <bookViews>
    <workbookView xWindow="0" yWindow="0" windowWidth="20490" windowHeight="7155"/>
  </bookViews>
  <sheets>
    <sheet name="MNG" sheetId="1" r:id="rId1"/>
    <sheet name="ENG" sheetId="4" r:id="rId2"/>
  </sheets>
  <definedNames>
    <definedName name="_xlnm._FilterDatabase" localSheetId="0" hidden="1">MNG!$A$4:$M$62</definedName>
    <definedName name="_xlnm.Print_Area" localSheetId="0">MNG!$A$1:$M$64</definedName>
  </definedNames>
  <calcPr calcId="152511"/>
</workbook>
</file>

<file path=xl/calcChain.xml><?xml version="1.0" encoding="utf-8"?>
<calcChain xmlns="http://schemas.openxmlformats.org/spreadsheetml/2006/main">
  <c r="D62" i="1" l="1"/>
  <c r="M62" i="1" l="1"/>
  <c r="L62" i="1"/>
  <c r="K62" i="1"/>
  <c r="J62" i="1"/>
  <c r="I62" i="1"/>
  <c r="H62" i="1"/>
  <c r="G62" i="1"/>
  <c r="F62" i="1"/>
  <c r="C3" i="4" l="1"/>
  <c r="C2" i="4"/>
  <c r="A60" i="4" l="1"/>
  <c r="D63" i="1" l="1"/>
  <c r="A55" i="4" l="1"/>
  <c r="A56" i="4"/>
  <c r="A57" i="4" s="1"/>
  <c r="A58" i="4" s="1"/>
  <c r="A59" i="4" s="1"/>
  <c r="J9" i="4" l="1"/>
  <c r="K9" i="4"/>
  <c r="L9" i="4"/>
  <c r="M9" i="4"/>
  <c r="J12" i="4"/>
  <c r="K12" i="4"/>
  <c r="L12" i="4"/>
  <c r="M12" i="4"/>
  <c r="J7" i="4"/>
  <c r="K7" i="4"/>
  <c r="L7" i="4"/>
  <c r="M7" i="4"/>
  <c r="J8" i="4"/>
  <c r="K8" i="4"/>
  <c r="L8" i="4"/>
  <c r="M8" i="4"/>
  <c r="J13" i="4"/>
  <c r="K13" i="4"/>
  <c r="L13" i="4"/>
  <c r="M13" i="4"/>
  <c r="J11" i="4"/>
  <c r="K11" i="4"/>
  <c r="L11" i="4"/>
  <c r="M11" i="4"/>
  <c r="J14" i="4"/>
  <c r="K14" i="4"/>
  <c r="L14" i="4"/>
  <c r="M14" i="4"/>
  <c r="J10" i="4"/>
  <c r="K10" i="4"/>
  <c r="L10" i="4"/>
  <c r="M10" i="4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l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</calcChain>
</file>

<file path=xl/sharedStrings.xml><?xml version="1.0" encoding="utf-8"?>
<sst xmlns="http://schemas.openxmlformats.org/spreadsheetml/2006/main" count="264" uniqueCount="201">
  <si>
    <t>№</t>
  </si>
  <si>
    <t>Үсгэн код</t>
  </si>
  <si>
    <t>Компанийн нэр</t>
  </si>
  <si>
    <t xml:space="preserve">Эргэлтийн хөрөнгө </t>
  </si>
  <si>
    <t>Эргэлтийн бус хөрөнгө</t>
  </si>
  <si>
    <t>Богино хугацаат өр төлбөр</t>
  </si>
  <si>
    <t>Нийт өр төлбөр</t>
  </si>
  <si>
    <t>Эздийн өмч</t>
  </si>
  <si>
    <t>TDB</t>
  </si>
  <si>
    <t>BDSC</t>
  </si>
  <si>
    <t>"БИ ДИ СЕК ҮЦК" ХК</t>
  </si>
  <si>
    <t>ARD</t>
  </si>
  <si>
    <t>GLMT</t>
  </si>
  <si>
    <t>"ГОЛОМТ КАПИТАЛ ҮЦК" ХХК</t>
  </si>
  <si>
    <t>BZIN</t>
  </si>
  <si>
    <t>"МИРЭ ЭССЭТ СЕКЬЮРИТИС МОНГОЛ ҮЦК" ХХК</t>
  </si>
  <si>
    <t>MNET</t>
  </si>
  <si>
    <t>"АРД СЕКЬЮРИТИЗ ҮЦК" ХХК</t>
  </si>
  <si>
    <t>ECM</t>
  </si>
  <si>
    <t>"ЕВРАЗИА КАПИТАЛ ХОЛДИНГ ҮЦК" ХК</t>
  </si>
  <si>
    <t>NSEC</t>
  </si>
  <si>
    <t>"НЭЙШНЛ СЕКЮРИТИС ҮЦК" ХХК</t>
  </si>
  <si>
    <t>DELG</t>
  </si>
  <si>
    <t>STIN</t>
  </si>
  <si>
    <t>"СТАНДАРТ ИНВЕСТМЕНТ ҮЦК" ХХК</t>
  </si>
  <si>
    <t>MICC</t>
  </si>
  <si>
    <t>"ЭМ АЙ СИ СИ  ҮЦК" ХХК</t>
  </si>
  <si>
    <t>SGC</t>
  </si>
  <si>
    <t>"ЭС ЖИ КАПИТАЛ ҮЦК" ХХК</t>
  </si>
  <si>
    <t>ACE</t>
  </si>
  <si>
    <t>NOVL</t>
  </si>
  <si>
    <t>"НОВЕЛ ИНВЕСТМЕНТ ҮЦК" ХХК</t>
  </si>
  <si>
    <t>BLAC</t>
  </si>
  <si>
    <t>"БЛЭКСТОУН ИНТЕРНЭЙШНЛ ҮЦК" ХХК</t>
  </si>
  <si>
    <t>BLMB</t>
  </si>
  <si>
    <t xml:space="preserve">"БЛҮМСБЮРИ СЕКЮРИТИЕС ҮЦК" ХХК </t>
  </si>
  <si>
    <t>ALTN</t>
  </si>
  <si>
    <t>"АЛТАН ХОРОМСОГ ҮЦК" ХХК</t>
  </si>
  <si>
    <t>BULG</t>
  </si>
  <si>
    <t>"БУЛГАН БРОКЕР ҮЦК" ХХК</t>
  </si>
  <si>
    <t>APS</t>
  </si>
  <si>
    <t>"АЗИА ПАСИФИК СЕКЬЮРИТИС ҮЦК" ХХК</t>
  </si>
  <si>
    <t>GDSC</t>
  </si>
  <si>
    <t>"ГҮҮДСЕК ҮЦК" ХХК</t>
  </si>
  <si>
    <t>BUMB</t>
  </si>
  <si>
    <t>"БУМБАТ-АЛТАЙ ҮЦК" ХХК</t>
  </si>
  <si>
    <t>MONG</t>
  </si>
  <si>
    <t>"МОНГОЛ СЕКЮРИТИЕС ҮЦК" ХК</t>
  </si>
  <si>
    <t>SECP</t>
  </si>
  <si>
    <t>"СИКАП  ҮЦК" ХХК</t>
  </si>
  <si>
    <t>MIBG</t>
  </si>
  <si>
    <t>TNGR</t>
  </si>
  <si>
    <t>"ТЭНГЭР КАПИТАЛ  ҮЦК" ХХК</t>
  </si>
  <si>
    <t>TTOL</t>
  </si>
  <si>
    <t>HUN</t>
  </si>
  <si>
    <t>"ХҮННҮ ЭМПАЙР ҮЦК" ХХК</t>
  </si>
  <si>
    <t>ARGB</t>
  </si>
  <si>
    <t>"АРГАЙ БЭСТ ҮЦК" ХХК</t>
  </si>
  <si>
    <t>GATR</t>
  </si>
  <si>
    <t>"ГАЦУУРТ ТРЕЙД ҮЦК" ХХК</t>
  </si>
  <si>
    <t>FCX</t>
  </si>
  <si>
    <t>"ЭФ СИ ИКС ҮЦК" ХХК</t>
  </si>
  <si>
    <t>MSEC</t>
  </si>
  <si>
    <t>"МОНСЕК ҮЦК" ХХК</t>
  </si>
  <si>
    <t>BATS</t>
  </si>
  <si>
    <t>"БАТС ҮЦК" ХХК</t>
  </si>
  <si>
    <t>GAUL</t>
  </si>
  <si>
    <t>"ГАҮЛИ ҮЦК" ХХК</t>
  </si>
  <si>
    <t>GNDX</t>
  </si>
  <si>
    <t>"ГЕНДЕКС ҮЦК" ХХК</t>
  </si>
  <si>
    <t>TCHB</t>
  </si>
  <si>
    <t>"ТУЛГАТ ЧАНДМАНЬ БАЯН  ҮЦК" ХХК</t>
  </si>
  <si>
    <t>LFTI</t>
  </si>
  <si>
    <t>"ЛАЙФТАЙМ ИНВЕСТМЕНТ ҮЦК" ХХК</t>
  </si>
  <si>
    <t>MERG</t>
  </si>
  <si>
    <t>"МЭРГЭН САНАА ҮЦК" ХХК</t>
  </si>
  <si>
    <t>TABO</t>
  </si>
  <si>
    <t>"ТАВАН БОГД ҮЦК" ХХК</t>
  </si>
  <si>
    <t>ZRGD</t>
  </si>
  <si>
    <t>"ЗЭРГЭД ҮЦК" ХХК</t>
  </si>
  <si>
    <t>GDEV</t>
  </si>
  <si>
    <t>"ГРАНДДЕВЕЛОПМЕНТ ҮЦК" ХХК</t>
  </si>
  <si>
    <t>UNDR</t>
  </si>
  <si>
    <t>"ӨНДӨРХААН ИНВЕСТ ҮЦК" ХХК</t>
  </si>
  <si>
    <t>SANR</t>
  </si>
  <si>
    <t>"САНАР ҮЦК" ХХК</t>
  </si>
  <si>
    <t>MSDQ</t>
  </si>
  <si>
    <t>"МАСДАК ҮНЭТ ЦААСНЫ КОМПАНИ" ХХК</t>
  </si>
  <si>
    <t>DRBR</t>
  </si>
  <si>
    <t>"ДАРХАН БРОКЕР ҮЦК" ХХК</t>
  </si>
  <si>
    <t>BSK</t>
  </si>
  <si>
    <t>"БЛЮСКАЙ СЕКЬЮРИТИЗ ҮЦК" ХК</t>
  </si>
  <si>
    <t>DCF</t>
  </si>
  <si>
    <t>"ДИ СИ ЭФ" ХХК</t>
  </si>
  <si>
    <t>ZGB</t>
  </si>
  <si>
    <t>Нийт</t>
  </si>
  <si>
    <t>Нийт хөрөнгө</t>
  </si>
  <si>
    <t>Company name</t>
  </si>
  <si>
    <t>Symbol</t>
  </si>
  <si>
    <t>Current asset</t>
  </si>
  <si>
    <t>Non-current assets</t>
  </si>
  <si>
    <t>Total asset</t>
  </si>
  <si>
    <t xml:space="preserve">Short-term debt </t>
  </si>
  <si>
    <t>Owner's Eqiuty</t>
  </si>
  <si>
    <t>Net income (or loss)</t>
  </si>
  <si>
    <t>BALANCE SHEET /by thousand MNT/</t>
  </si>
  <si>
    <t>INCOME STATEMENT /by thousand MNT/</t>
  </si>
  <si>
    <t>Ranked by Net income (or loss)</t>
  </si>
  <si>
    <t>Note:</t>
  </si>
  <si>
    <t>Тайлант үеийн ашиг (алдагдал)</t>
  </si>
  <si>
    <t>Үндсэн үйл ажиллагааны мөнгөн орлого</t>
  </si>
  <si>
    <t>Үндсэн үйл ажиллагааны мөнгөн зарлага (-)</t>
  </si>
  <si>
    <t>Тайлант үеийн ашиг /алдагдал/-ийн үзүүлэлтээр жагсаав</t>
  </si>
  <si>
    <t>Total debt</t>
  </si>
  <si>
    <t>Үйл ажиллагааны орлого</t>
  </si>
  <si>
    <t>CASH FLOW /by thousand MNT/</t>
  </si>
  <si>
    <t>Operating income</t>
  </si>
  <si>
    <t>SILS</t>
  </si>
  <si>
    <t>"СИЛВЭР ЛАЙТ СЕКЮРИТИЗ ҮЦК" ХХК</t>
  </si>
  <si>
    <t>"АПЕКС КАПИТАЛ ҮЦК" ХХК</t>
  </si>
  <si>
    <t>SILVER LIGHT SECURITIES</t>
  </si>
  <si>
    <t>Operating cash expense</t>
  </si>
  <si>
    <t>Operating cash income</t>
  </si>
  <si>
    <t>BDSEC</t>
  </si>
  <si>
    <t>NOVEL INVESTMENT</t>
  </si>
  <si>
    <t>TENGER CAPITAL</t>
  </si>
  <si>
    <t>GOLOMT CAPITAL</t>
  </si>
  <si>
    <t>MIRAE ASSET SECURITIES MONGOLIA</t>
  </si>
  <si>
    <t>ARD CAPITAL GROUP</t>
  </si>
  <si>
    <t>TDB CAPITAL</t>
  </si>
  <si>
    <t>STANDART INVESTMENT</t>
  </si>
  <si>
    <t>ARD SECURITIES</t>
  </si>
  <si>
    <t>GAULI</t>
  </si>
  <si>
    <t>MONSEC</t>
  </si>
  <si>
    <t>NATIONAL SECURITIES</t>
  </si>
  <si>
    <t>ASIA PACIFIC SECURITIES</t>
  </si>
  <si>
    <t>BUMBAT-ALTAI</t>
  </si>
  <si>
    <t>LIFETIME INVESTMENT</t>
  </si>
  <si>
    <t>DELGERKHANGAI SECURITIES</t>
  </si>
  <si>
    <t>ZERGED</t>
  </si>
  <si>
    <t>BULGAN BROKER</t>
  </si>
  <si>
    <t>BLOOMSBURY SECURITIES</t>
  </si>
  <si>
    <t>UNDURKHAAN INVEST</t>
  </si>
  <si>
    <t>TAVAN BOGD</t>
  </si>
  <si>
    <t>SECAP</t>
  </si>
  <si>
    <t>TULGAT CHANDMANI BAYAN</t>
  </si>
  <si>
    <t>EURASIA CAPITAL HOLDING</t>
  </si>
  <si>
    <t>BLACKSTONE INTERNATIONAL</t>
  </si>
  <si>
    <t>ALTAN KHOROMSOG</t>
  </si>
  <si>
    <t>SANAR</t>
  </si>
  <si>
    <t>DARKHAN BROKER</t>
  </si>
  <si>
    <t>MERGEN SANAA</t>
  </si>
  <si>
    <t>MONGOL SECURITIES</t>
  </si>
  <si>
    <t>GRANDDEVELOPMENT</t>
  </si>
  <si>
    <t>MASDAQ</t>
  </si>
  <si>
    <t>GENDEX</t>
  </si>
  <si>
    <t>ARGAI BEST</t>
  </si>
  <si>
    <t>BLUESKY SECURITIES</t>
  </si>
  <si>
    <t>GATSUURT TRADE</t>
  </si>
  <si>
    <t>ACE AND T CAPITAL</t>
  </si>
  <si>
    <t>GOODSEC</t>
  </si>
  <si>
    <t>SG CAPITAL</t>
  </si>
  <si>
    <t>HUNNU EMPIRE</t>
  </si>
  <si>
    <t>APEX CAPITAL</t>
  </si>
  <si>
    <t>CTRL</t>
  </si>
  <si>
    <t>INVC</t>
  </si>
  <si>
    <t>"ЦЕНТРАЛ СЕКЮРИТИЙЗ ҮЦК" ХХК</t>
  </si>
  <si>
    <t>"ИНВЕСКОР КАПИТАЛ ҮЦК" ХХК</t>
  </si>
  <si>
    <t>INVESCORE</t>
  </si>
  <si>
    <t>CENTRALSECURITIES</t>
  </si>
  <si>
    <t>As of June 30, 2019</t>
  </si>
  <si>
    <t>МХБ-ИЙН ГИШҮҮН БРОКЕР ДИЛЕРИЙН КОМПАНИЙН 2020  ОНЫ 2-Р УЛИРЛЫН САНХҮҮГИЙН
ТАЙЛАНГИЙН ХУРААНГУЙ ҮЗҮҮЛЭЛТҮҮД</t>
  </si>
  <si>
    <t>"ДОМИКС ҮЦК" ХХК</t>
  </si>
  <si>
    <t>DOMI</t>
  </si>
  <si>
    <t>Эх сурвалж: Гишүүн ҮЦК-иудын МХБ-д ирүүлсэн санхүүгийн тайлан</t>
  </si>
  <si>
    <t>"МОНГОЛ ХУВЬЦАА" ХХК</t>
  </si>
  <si>
    <t>MOHU</t>
  </si>
  <si>
    <t>RISM</t>
  </si>
  <si>
    <t>"РАЙНОС ИНВЕСТМЕНТ ҮЦК" ХХК</t>
  </si>
  <si>
    <t>DOMIX</t>
  </si>
  <si>
    <t>RHINOS INVESTMENT</t>
  </si>
  <si>
    <t>MONGOL KHUVITSAA</t>
  </si>
  <si>
    <r>
      <rPr>
        <b/>
        <sz val="11"/>
        <color theme="1"/>
        <rFont val="Arial"/>
        <family val="2"/>
      </rPr>
      <t>Source</t>
    </r>
    <r>
      <rPr>
        <sz val="11"/>
        <color theme="1"/>
        <rFont val="Arial"/>
        <family val="2"/>
      </rPr>
      <t>:  recived balance sheet</t>
    </r>
  </si>
  <si>
    <t xml:space="preserve">BRIEF FINANCIAL STATEMENTS FOR THE 2ND QUARTER OF FY2020
OF MEMBER COMPANIES </t>
  </si>
  <si>
    <t>ОРЛОГЫН ТАЙЛАНГИЙН ҮЗҮҮЛЭЛТ</t>
  </si>
  <si>
    <t>МӨНГӨН ГҮЙЛГЭЭНИЙ ҮЗҮҮЛЭЛТ</t>
  </si>
  <si>
    <t>БАЛАНСЫН ҮЗҮҮЛЭЛТ</t>
  </si>
  <si>
    <t>"ӨЛЗИЙ ЭНД КО КАПИТАЛ ҮЦК" ХХК</t>
  </si>
  <si>
    <t>"МАНДАЛ КАПИТАЛ МАРКЕТС ХХК ҮЦК"</t>
  </si>
  <si>
    <t>BKOC</t>
  </si>
  <si>
    <t>"БКО КАПИТАЛ ҮЦК" ХХК</t>
  </si>
  <si>
    <t>"ТИ ДИ БИ СЕКЬЮРИТИЗ ҮЦК" ХХК</t>
  </si>
  <si>
    <t>STOK</t>
  </si>
  <si>
    <t>"СТОКЛАБ ҮЦК" ХХК</t>
  </si>
  <si>
    <t>"ТАВАНБОГД КАПИТАЛ ҮЦК" ХХК</t>
  </si>
  <si>
    <t>BCO CAPITAL</t>
  </si>
  <si>
    <t>vlookup</t>
  </si>
  <si>
    <t xml:space="preserve"> </t>
  </si>
  <si>
    <t xml:space="preserve">2022 оны 06-р сарын 30-ны байдлаар </t>
  </si>
  <si>
    <t>"ДИ ЭЙЧ КАПИТАЛ ҮЦК" ХХК</t>
  </si>
  <si>
    <t>/;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</si>
</sst>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sz val="11"/>
      <color theme="1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Alignment="1">
      <alignment vertical="center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vertical="center" wrapText="1"/>
    </xf>
    <xf numFmtId="43" fontId="4" fillId="2" borderId="2" xfId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43" fontId="5" fillId="2" borderId="2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3" fontId="5" fillId="2" borderId="0" xfId="1" applyFont="1" applyFill="1" applyBorder="1" applyAlignment="1">
      <alignment horizontal="center" vertical="center" wrapText="1"/>
    </xf>
    <xf numFmtId="43" fontId="4" fillId="0" borderId="0" xfId="0" applyNumberFormat="1" applyFont="1" applyAlignment="1">
      <alignment vertical="center"/>
    </xf>
    <xf numFmtId="10" fontId="4" fillId="0" borderId="0" xfId="0" applyNumberFormat="1" applyFont="1" applyAlignment="1">
      <alignment horizontal="center" vertical="center"/>
    </xf>
    <xf numFmtId="0" fontId="4" fillId="0" borderId="0" xfId="2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164" fontId="4" fillId="0" borderId="0" xfId="2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3" fontId="5" fillId="2" borderId="0" xfId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vertical="top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vertical="center" wrapText="1"/>
    </xf>
    <xf numFmtId="43" fontId="14" fillId="2" borderId="2" xfId="1" applyFont="1" applyFill="1" applyBorder="1" applyAlignment="1">
      <alignment horizontal="right" vertical="center"/>
    </xf>
    <xf numFmtId="0" fontId="14" fillId="2" borderId="2" xfId="0" applyNumberFormat="1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43" fontId="13" fillId="2" borderId="2" xfId="1" applyFont="1" applyFill="1" applyBorder="1" applyAlignment="1">
      <alignment horizontal="right" vertical="center"/>
    </xf>
    <xf numFmtId="0" fontId="13" fillId="3" borderId="2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43" fontId="13" fillId="2" borderId="0" xfId="1" applyFont="1" applyFill="1" applyBorder="1" applyAlignment="1">
      <alignment vertical="center"/>
    </xf>
    <xf numFmtId="43" fontId="13" fillId="2" borderId="0" xfId="1" applyFont="1" applyFill="1" applyBorder="1" applyAlignment="1">
      <alignment vertical="center" wrapText="1"/>
    </xf>
    <xf numFmtId="43" fontId="13" fillId="2" borderId="0" xfId="1" applyFont="1" applyFill="1" applyBorder="1" applyAlignment="1">
      <alignment horizontal="center" vertical="center"/>
    </xf>
    <xf numFmtId="43" fontId="13" fillId="2" borderId="0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 applyProtection="1">
      <alignment vertical="center" wrapText="1"/>
    </xf>
    <xf numFmtId="43" fontId="2" fillId="2" borderId="0" xfId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10" fontId="2" fillId="0" borderId="0" xfId="0" applyNumberFormat="1" applyFont="1" applyAlignment="1">
      <alignment horizontal="center" vertical="center"/>
    </xf>
    <xf numFmtId="164" fontId="2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0" fontId="2" fillId="0" borderId="0" xfId="0" applyFont="1"/>
    <xf numFmtId="43" fontId="2" fillId="0" borderId="0" xfId="0" applyNumberFormat="1" applyFont="1"/>
    <xf numFmtId="0" fontId="2" fillId="0" borderId="0" xfId="0" applyFont="1" applyAlignment="1">
      <alignment horizontal="center"/>
    </xf>
    <xf numFmtId="43" fontId="14" fillId="2" borderId="2" xfId="1" applyFont="1" applyFill="1" applyBorder="1" applyAlignment="1" applyProtection="1">
      <alignment horizontal="center" vertical="center" wrapText="1"/>
    </xf>
    <xf numFmtId="43" fontId="2" fillId="0" borderId="0" xfId="1" applyFont="1"/>
    <xf numFmtId="0" fontId="14" fillId="2" borderId="2" xfId="1" applyNumberFormat="1" applyFont="1" applyFill="1" applyBorder="1" applyAlignment="1" applyProtection="1">
      <alignment horizontal="center" vertical="center" wrapText="1"/>
    </xf>
    <xf numFmtId="43" fontId="2" fillId="0" borderId="2" xfId="1" applyFont="1" applyBorder="1" applyAlignment="1">
      <alignment vertical="center"/>
    </xf>
    <xf numFmtId="43" fontId="1" fillId="2" borderId="2" xfId="1" applyFont="1" applyFill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2" borderId="2" xfId="0" applyFont="1" applyFill="1" applyBorder="1" applyAlignment="1" applyProtection="1">
      <alignment horizontal="left" vertical="center" wrapText="1"/>
    </xf>
    <xf numFmtId="43" fontId="14" fillId="2" borderId="2" xfId="1" applyFont="1" applyFill="1" applyBorder="1" applyAlignment="1" applyProtection="1">
      <alignment vertical="center" wrapText="1"/>
    </xf>
    <xf numFmtId="43" fontId="14" fillId="2" borderId="0" xfId="1" applyFont="1" applyFill="1" applyBorder="1" applyAlignment="1">
      <alignment horizontal="right" vertical="center"/>
    </xf>
    <xf numFmtId="43" fontId="12" fillId="2" borderId="2" xfId="1" applyFont="1" applyFill="1" applyBorder="1" applyAlignment="1">
      <alignment horizontal="right" vertical="center"/>
    </xf>
    <xf numFmtId="0" fontId="1" fillId="0" borderId="0" xfId="0" quotePrefix="1" applyFont="1" applyAlignment="1">
      <alignment vertical="center"/>
    </xf>
    <xf numFmtId="43" fontId="13" fillId="2" borderId="0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2" fillId="3" borderId="2" xfId="0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43" fontId="5" fillId="2" borderId="0" xfId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15" fontId="4" fillId="0" borderId="1" xfId="0" applyNumberFormat="1" applyFont="1" applyBorder="1" applyAlignment="1">
      <alignment horizontal="left" vertical="center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6" fillId="3" borderId="6" xfId="0" applyNumberFormat="1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43" fontId="1" fillId="0" borderId="0" xfId="0" applyNumberFormat="1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abSelected="1" topLeftCell="A4" zoomScale="70" zoomScaleNormal="70" zoomScaleSheetLayoutView="70" zoomScalePageLayoutView="70" workbookViewId="0">
      <pane xSplit="3" ySplit="3" topLeftCell="F43" activePane="bottomRight" state="frozen"/>
      <selection activeCell="A4" sqref="A4"/>
      <selection pane="topRight" activeCell="D4" sqref="D4"/>
      <selection pane="bottomLeft" activeCell="A7" sqref="A7"/>
      <selection pane="bottomRight" activeCell="N13" sqref="N13"/>
    </sheetView>
  </sheetViews>
  <sheetFormatPr defaultRowHeight="15" x14ac:dyDescent="0.25"/>
  <cols>
    <col min="1" max="1" width="6.140625" style="38" customWidth="1"/>
    <col min="2" max="2" width="9.42578125" style="38" customWidth="1"/>
    <col min="3" max="3" width="51.140625" style="38" customWidth="1"/>
    <col min="4" max="4" width="22.28515625" style="38" customWidth="1"/>
    <col min="5" max="5" width="23.85546875" style="38" bestFit="1" customWidth="1"/>
    <col min="6" max="6" width="21.28515625" style="38" customWidth="1"/>
    <col min="7" max="7" width="23.85546875" style="38" bestFit="1" customWidth="1"/>
    <col min="8" max="8" width="22.140625" style="38" bestFit="1" customWidth="1"/>
    <col min="9" max="9" width="21.7109375" style="38" customWidth="1"/>
    <col min="10" max="10" width="22.28515625" style="38" customWidth="1"/>
    <col min="11" max="12" width="22.85546875" style="38" customWidth="1"/>
    <col min="13" max="13" width="21.7109375" style="38" customWidth="1"/>
    <col min="14" max="14" width="56.7109375" style="38" customWidth="1"/>
    <col min="15" max="16384" width="9.140625" style="38"/>
  </cols>
  <sheetData>
    <row r="1" spans="1:14" ht="15" customHeight="1" x14ac:dyDescent="0.25">
      <c r="D1" s="39"/>
      <c r="E1" s="67" t="s">
        <v>171</v>
      </c>
      <c r="F1" s="67"/>
      <c r="G1" s="67"/>
      <c r="H1" s="67"/>
      <c r="I1" s="67"/>
      <c r="J1" s="40"/>
      <c r="K1" s="40"/>
      <c r="L1" s="40"/>
      <c r="M1" s="39"/>
    </row>
    <row r="2" spans="1:14" ht="15" customHeight="1" x14ac:dyDescent="0.25">
      <c r="C2" s="41"/>
      <c r="D2" s="41"/>
      <c r="E2" s="67"/>
      <c r="F2" s="67"/>
      <c r="G2" s="67"/>
      <c r="H2" s="67"/>
      <c r="I2" s="67"/>
      <c r="J2" s="40"/>
      <c r="K2" s="40"/>
      <c r="L2" s="40"/>
      <c r="M2" s="41"/>
    </row>
    <row r="3" spans="1:14" ht="15.75" x14ac:dyDescent="0.25">
      <c r="C3" s="41"/>
      <c r="D3" s="41"/>
      <c r="E3" s="42"/>
      <c r="F3" s="42"/>
      <c r="G3" s="42"/>
      <c r="H3" s="42"/>
      <c r="I3" s="41"/>
      <c r="J3" s="42"/>
      <c r="K3" s="42"/>
      <c r="L3" s="42"/>
      <c r="M3" s="41"/>
    </row>
    <row r="4" spans="1:14" ht="14.25" customHeight="1" x14ac:dyDescent="0.25">
      <c r="J4" s="69" t="s">
        <v>198</v>
      </c>
      <c r="K4" s="70"/>
      <c r="L4" s="70"/>
      <c r="M4" s="70"/>
    </row>
    <row r="5" spans="1:14" ht="37.5" customHeight="1" x14ac:dyDescent="0.25">
      <c r="A5" s="71" t="s">
        <v>0</v>
      </c>
      <c r="B5" s="71" t="s">
        <v>1</v>
      </c>
      <c r="C5" s="71" t="s">
        <v>2</v>
      </c>
      <c r="D5" s="72" t="s">
        <v>186</v>
      </c>
      <c r="E5" s="72"/>
      <c r="F5" s="72"/>
      <c r="G5" s="72"/>
      <c r="H5" s="72"/>
      <c r="I5" s="72"/>
      <c r="J5" s="74" t="s">
        <v>185</v>
      </c>
      <c r="K5" s="75"/>
      <c r="L5" s="73" t="s">
        <v>184</v>
      </c>
      <c r="M5" s="73"/>
    </row>
    <row r="6" spans="1:14" s="43" customFormat="1" ht="47.25" x14ac:dyDescent="0.25">
      <c r="A6" s="71"/>
      <c r="B6" s="71"/>
      <c r="C6" s="71"/>
      <c r="D6" s="35" t="s">
        <v>96</v>
      </c>
      <c r="E6" s="36" t="s">
        <v>3</v>
      </c>
      <c r="F6" s="36" t="s">
        <v>4</v>
      </c>
      <c r="G6" s="36" t="s">
        <v>5</v>
      </c>
      <c r="H6" s="36" t="s">
        <v>6</v>
      </c>
      <c r="I6" s="35" t="s">
        <v>7</v>
      </c>
      <c r="J6" s="36" t="s">
        <v>110</v>
      </c>
      <c r="K6" s="36" t="s">
        <v>111</v>
      </c>
      <c r="L6" s="36" t="s">
        <v>114</v>
      </c>
      <c r="M6" s="36" t="s">
        <v>109</v>
      </c>
    </row>
    <row r="7" spans="1:14" s="52" customFormat="1" x14ac:dyDescent="0.2">
      <c r="A7" s="28">
        <v>1</v>
      </c>
      <c r="B7" s="28" t="s">
        <v>12</v>
      </c>
      <c r="C7" s="31" t="s">
        <v>13</v>
      </c>
      <c r="D7" s="30">
        <v>11416799391.700001</v>
      </c>
      <c r="E7" s="37">
        <v>11152555696.66</v>
      </c>
      <c r="F7" s="37">
        <v>264243695.03999999</v>
      </c>
      <c r="G7" s="30">
        <v>6789927758.1199999</v>
      </c>
      <c r="H7" s="30">
        <v>6789927758.1199999</v>
      </c>
      <c r="I7" s="30">
        <v>4626871633.5799999</v>
      </c>
      <c r="J7" s="30">
        <v>3452966100.8499999</v>
      </c>
      <c r="K7" s="30">
        <v>107158427.06</v>
      </c>
      <c r="L7" s="30">
        <v>3430025546</v>
      </c>
      <c r="M7" s="37">
        <v>1189976506.8800001</v>
      </c>
    </row>
    <row r="8" spans="1:14" s="52" customFormat="1" x14ac:dyDescent="0.2">
      <c r="A8" s="28">
        <f t="shared" ref="A8:A38" si="0">A7+1</f>
        <v>2</v>
      </c>
      <c r="B8" s="28" t="s">
        <v>53</v>
      </c>
      <c r="C8" s="32" t="s">
        <v>119</v>
      </c>
      <c r="D8" s="37">
        <v>8396900731.0600004</v>
      </c>
      <c r="E8" s="37">
        <v>8166079958.5900002</v>
      </c>
      <c r="F8" s="37">
        <v>230820772.47</v>
      </c>
      <c r="G8" s="30">
        <v>2820171377.0500002</v>
      </c>
      <c r="H8" s="30">
        <v>2820171377.0500002</v>
      </c>
      <c r="I8" s="30">
        <v>5576729354.0100002</v>
      </c>
      <c r="J8" s="30">
        <v>1866365456.1600001</v>
      </c>
      <c r="K8" s="64">
        <v>-2824733780.3400002</v>
      </c>
      <c r="L8" s="30">
        <v>1430580403.3099999</v>
      </c>
      <c r="M8" s="37">
        <v>1013745438.29</v>
      </c>
    </row>
    <row r="9" spans="1:14" s="52" customFormat="1" x14ac:dyDescent="0.2">
      <c r="A9" s="28">
        <f t="shared" si="0"/>
        <v>3</v>
      </c>
      <c r="B9" s="28" t="s">
        <v>50</v>
      </c>
      <c r="C9" s="29" t="s">
        <v>188</v>
      </c>
      <c r="D9" s="37">
        <v>3708364625.7800002</v>
      </c>
      <c r="E9" s="37">
        <v>3430609329.0300002</v>
      </c>
      <c r="F9" s="37">
        <v>277755296.75</v>
      </c>
      <c r="G9" s="30">
        <v>1504919896.5999999</v>
      </c>
      <c r="H9" s="30">
        <v>1504919896.5999999</v>
      </c>
      <c r="I9" s="30">
        <v>2203386925.4499998</v>
      </c>
      <c r="J9" s="30">
        <v>32764027025.099998</v>
      </c>
      <c r="K9" s="30">
        <v>-32302089032.029999</v>
      </c>
      <c r="L9" s="30">
        <v>903627575.14999998</v>
      </c>
      <c r="M9" s="37">
        <v>340017491.18000001</v>
      </c>
    </row>
    <row r="10" spans="1:14" s="52" customFormat="1" x14ac:dyDescent="0.2">
      <c r="A10" s="28">
        <f t="shared" si="0"/>
        <v>4</v>
      </c>
      <c r="B10" s="28" t="s">
        <v>14</v>
      </c>
      <c r="C10" s="44" t="s">
        <v>15</v>
      </c>
      <c r="D10" s="37">
        <v>5505707544.2299995</v>
      </c>
      <c r="E10" s="37">
        <v>4597920710.1999998</v>
      </c>
      <c r="F10" s="37">
        <v>907786834.02999997</v>
      </c>
      <c r="G10" s="37">
        <v>719053298.98000002</v>
      </c>
      <c r="H10" s="37">
        <v>719053298.98000002</v>
      </c>
      <c r="I10" s="30">
        <v>4786654245.25</v>
      </c>
      <c r="J10" s="37">
        <v>363022729.12</v>
      </c>
      <c r="K10" s="37">
        <v>-305519963.25999999</v>
      </c>
      <c r="L10" s="37">
        <v>78993705.819999993</v>
      </c>
      <c r="M10" s="37">
        <v>249890725.41999999</v>
      </c>
    </row>
    <row r="11" spans="1:14" s="52" customFormat="1" x14ac:dyDescent="0.2">
      <c r="A11" s="28">
        <f t="shared" si="0"/>
        <v>5</v>
      </c>
      <c r="B11" s="28" t="s">
        <v>177</v>
      </c>
      <c r="C11" s="29" t="s">
        <v>178</v>
      </c>
      <c r="D11" s="37">
        <v>2124332267.8199999</v>
      </c>
      <c r="E11" s="37">
        <v>1750709735.7</v>
      </c>
      <c r="F11" s="37">
        <v>373622532.12</v>
      </c>
      <c r="G11" s="30">
        <v>42223186.600000001</v>
      </c>
      <c r="H11" s="30">
        <v>367985848.74000001</v>
      </c>
      <c r="I11" s="30">
        <v>1756346419.0799999</v>
      </c>
      <c r="J11" s="30">
        <v>1301741737.3099999</v>
      </c>
      <c r="K11" s="30">
        <v>1309672742.2</v>
      </c>
      <c r="L11" s="30">
        <v>648971225.87</v>
      </c>
      <c r="M11" s="37">
        <v>202787868</v>
      </c>
    </row>
    <row r="12" spans="1:14" s="52" customFormat="1" x14ac:dyDescent="0.2">
      <c r="A12" s="28">
        <f t="shared" si="0"/>
        <v>6</v>
      </c>
      <c r="B12" s="28" t="s">
        <v>165</v>
      </c>
      <c r="C12" s="29" t="s">
        <v>167</v>
      </c>
      <c r="D12" s="37">
        <v>2564782854.8000002</v>
      </c>
      <c r="E12" s="37">
        <v>2424377747.5500002</v>
      </c>
      <c r="F12" s="37">
        <v>140405107.25</v>
      </c>
      <c r="G12" s="37">
        <v>177117319.83000001</v>
      </c>
      <c r="H12" s="37">
        <v>177117319.83000001</v>
      </c>
      <c r="I12" s="30">
        <v>2387665534.9699998</v>
      </c>
      <c r="J12" s="37">
        <v>2147901448.5999999</v>
      </c>
      <c r="K12" s="37">
        <v>2225921164.5</v>
      </c>
      <c r="L12" s="37">
        <v>599830070.35000002</v>
      </c>
      <c r="M12" s="37">
        <v>178279882.81999999</v>
      </c>
    </row>
    <row r="13" spans="1:14" s="52" customFormat="1" x14ac:dyDescent="0.2">
      <c r="A13" s="28">
        <f t="shared" si="0"/>
        <v>7</v>
      </c>
      <c r="B13" s="28" t="s">
        <v>30</v>
      </c>
      <c r="C13" s="29" t="s">
        <v>31</v>
      </c>
      <c r="D13" s="37">
        <v>1919059815.55</v>
      </c>
      <c r="E13" s="37">
        <v>1906561915.55</v>
      </c>
      <c r="F13" s="37">
        <v>12497900</v>
      </c>
      <c r="G13" s="30">
        <v>20774646.690000001</v>
      </c>
      <c r="H13" s="30">
        <v>20774646.690000001</v>
      </c>
      <c r="I13" s="30">
        <v>1898285168.8599999</v>
      </c>
      <c r="J13" s="30">
        <v>204479439.61000001</v>
      </c>
      <c r="K13" s="30">
        <v>40239843.25</v>
      </c>
      <c r="L13" s="30">
        <v>191729459.55000001</v>
      </c>
      <c r="M13" s="37">
        <v>154397297.02000001</v>
      </c>
    </row>
    <row r="14" spans="1:14" s="52" customFormat="1" x14ac:dyDescent="0.2">
      <c r="A14" s="28">
        <f t="shared" si="0"/>
        <v>8</v>
      </c>
      <c r="B14" s="28" t="s">
        <v>48</v>
      </c>
      <c r="C14" s="29" t="s">
        <v>49</v>
      </c>
      <c r="D14" s="37">
        <v>80998021.680000007</v>
      </c>
      <c r="E14" s="37">
        <v>78201886.430000007</v>
      </c>
      <c r="F14" s="37">
        <v>2796135.25</v>
      </c>
      <c r="G14" s="37">
        <v>21891659.16</v>
      </c>
      <c r="H14" s="37">
        <v>21891659.16</v>
      </c>
      <c r="I14" s="30">
        <v>197782700.88</v>
      </c>
      <c r="J14" s="37">
        <v>185354044.22</v>
      </c>
      <c r="K14" s="37">
        <v>-35577000.460000001</v>
      </c>
      <c r="L14" s="37">
        <v>185354044</v>
      </c>
      <c r="M14" s="37">
        <v>135301570.55000001</v>
      </c>
    </row>
    <row r="15" spans="1:14" s="52" customFormat="1" x14ac:dyDescent="0.2">
      <c r="A15" s="28">
        <f t="shared" si="0"/>
        <v>9</v>
      </c>
      <c r="B15" s="28" t="s">
        <v>11</v>
      </c>
      <c r="C15" s="29" t="s">
        <v>187</v>
      </c>
      <c r="D15" s="37">
        <v>5059663846.3199997</v>
      </c>
      <c r="E15" s="37">
        <v>4881610036.1000004</v>
      </c>
      <c r="F15" s="37">
        <v>178053810.22</v>
      </c>
      <c r="G15" s="30">
        <v>3313192836.8099999</v>
      </c>
      <c r="H15" s="30">
        <v>3313192836.8099999</v>
      </c>
      <c r="I15" s="30">
        <v>1746471009.5</v>
      </c>
      <c r="J15" s="30">
        <v>1561811250.5699999</v>
      </c>
      <c r="K15" s="30">
        <v>1656094828</v>
      </c>
      <c r="L15" s="30">
        <v>870845030</v>
      </c>
      <c r="M15" s="37">
        <v>95370790.719999999</v>
      </c>
      <c r="N15" s="53"/>
    </row>
    <row r="16" spans="1:14" s="52" customFormat="1" x14ac:dyDescent="0.2">
      <c r="A16" s="28">
        <f t="shared" si="0"/>
        <v>10</v>
      </c>
      <c r="B16" s="28" t="s">
        <v>36</v>
      </c>
      <c r="C16" s="29" t="s">
        <v>37</v>
      </c>
      <c r="D16" s="37">
        <v>1009462043.03</v>
      </c>
      <c r="E16" s="37">
        <v>1009462043.03</v>
      </c>
      <c r="F16" s="37">
        <v>0</v>
      </c>
      <c r="G16" s="30">
        <v>2113334.52</v>
      </c>
      <c r="H16" s="30">
        <v>2113334.52</v>
      </c>
      <c r="I16" s="30">
        <v>1007348708.51</v>
      </c>
      <c r="J16" s="30">
        <v>27511745.170000002</v>
      </c>
      <c r="K16" s="30">
        <v>60726584.240000002</v>
      </c>
      <c r="L16" s="30">
        <v>1771197.22</v>
      </c>
      <c r="M16" s="37">
        <v>16041814.289999999</v>
      </c>
    </row>
    <row r="17" spans="1:14" s="52" customFormat="1" ht="16.5" customHeight="1" x14ac:dyDescent="0.2">
      <c r="A17" s="28">
        <f t="shared" si="0"/>
        <v>11</v>
      </c>
      <c r="B17" s="28" t="s">
        <v>42</v>
      </c>
      <c r="C17" s="29" t="s">
        <v>43</v>
      </c>
      <c r="D17" s="37">
        <v>2029323464.2</v>
      </c>
      <c r="E17" s="37">
        <v>1820474240</v>
      </c>
      <c r="F17" s="37">
        <v>208849224.19999999</v>
      </c>
      <c r="G17" s="30">
        <v>146889207.25999999</v>
      </c>
      <c r="H17" s="30">
        <v>273014212.38999999</v>
      </c>
      <c r="I17" s="30">
        <v>1756309251.8099999</v>
      </c>
      <c r="J17" s="30">
        <v>321681013.79000002</v>
      </c>
      <c r="K17" s="30">
        <v>-325290617.58999997</v>
      </c>
      <c r="L17" s="30">
        <v>309681013.79000002</v>
      </c>
      <c r="M17" s="37">
        <v>14527784.01</v>
      </c>
    </row>
    <row r="18" spans="1:14" s="52" customFormat="1" x14ac:dyDescent="0.2">
      <c r="A18" s="28">
        <f t="shared" si="0"/>
        <v>12</v>
      </c>
      <c r="B18" s="28" t="s">
        <v>72</v>
      </c>
      <c r="C18" s="29" t="s">
        <v>73</v>
      </c>
      <c r="D18" s="37">
        <v>1200483130</v>
      </c>
      <c r="E18" s="37">
        <v>1195483130</v>
      </c>
      <c r="F18" s="37">
        <v>5000000</v>
      </c>
      <c r="G18" s="30">
        <v>23861840</v>
      </c>
      <c r="H18" s="30">
        <v>23861840</v>
      </c>
      <c r="I18" s="30">
        <v>1176621290</v>
      </c>
      <c r="J18" s="30">
        <v>18625803</v>
      </c>
      <c r="K18" s="30">
        <v>19363190</v>
      </c>
      <c r="L18" s="30">
        <v>18625803</v>
      </c>
      <c r="M18" s="37">
        <v>5813988</v>
      </c>
    </row>
    <row r="19" spans="1:14" s="52" customFormat="1" x14ac:dyDescent="0.2">
      <c r="A19" s="28">
        <f t="shared" si="0"/>
        <v>13</v>
      </c>
      <c r="B19" s="28" t="s">
        <v>44</v>
      </c>
      <c r="C19" s="29" t="s">
        <v>45</v>
      </c>
      <c r="D19" s="37">
        <v>558172993.59000003</v>
      </c>
      <c r="E19" s="37">
        <v>506812493.58999997</v>
      </c>
      <c r="F19" s="37">
        <v>51360500</v>
      </c>
      <c r="G19" s="30">
        <v>57840100.590000004</v>
      </c>
      <c r="H19" s="30">
        <v>60840100.590000004</v>
      </c>
      <c r="I19" s="30">
        <v>497332893</v>
      </c>
      <c r="J19" s="30">
        <v>22448800</v>
      </c>
      <c r="K19" s="30">
        <v>-23072400</v>
      </c>
      <c r="L19" s="30">
        <v>22448800</v>
      </c>
      <c r="M19" s="37">
        <v>4643793</v>
      </c>
    </row>
    <row r="20" spans="1:14" s="52" customFormat="1" x14ac:dyDescent="0.2">
      <c r="A20" s="28">
        <f t="shared" si="0"/>
        <v>14</v>
      </c>
      <c r="B20" s="28" t="s">
        <v>70</v>
      </c>
      <c r="C20" s="29" t="s">
        <v>71</v>
      </c>
      <c r="D20" s="37">
        <v>138648701.87</v>
      </c>
      <c r="E20" s="37">
        <v>107235076.87</v>
      </c>
      <c r="F20" s="37">
        <v>31413625</v>
      </c>
      <c r="G20" s="30">
        <v>0</v>
      </c>
      <c r="H20" s="30">
        <v>0</v>
      </c>
      <c r="I20" s="30">
        <v>138648701.87</v>
      </c>
      <c r="J20" s="30">
        <v>5759496.2800000003</v>
      </c>
      <c r="K20" s="30">
        <v>-4122083.66</v>
      </c>
      <c r="L20" s="30">
        <v>5479086.6799999997</v>
      </c>
      <c r="M20" s="37">
        <v>1766318</v>
      </c>
    </row>
    <row r="21" spans="1:14" s="52" customFormat="1" x14ac:dyDescent="0.2">
      <c r="A21" s="28">
        <f t="shared" si="0"/>
        <v>15</v>
      </c>
      <c r="B21" s="28" t="s">
        <v>18</v>
      </c>
      <c r="C21" s="29" t="s">
        <v>19</v>
      </c>
      <c r="D21" s="37">
        <v>1326763960.0999999</v>
      </c>
      <c r="E21" s="37">
        <v>1258711936.6400001</v>
      </c>
      <c r="F21" s="37">
        <v>68052023.459999993</v>
      </c>
      <c r="G21" s="37">
        <v>773395561.10000002</v>
      </c>
      <c r="H21" s="37">
        <v>1212132141.28</v>
      </c>
      <c r="I21" s="30">
        <v>114631818.81999999</v>
      </c>
      <c r="J21" s="37">
        <v>38602139.799999997</v>
      </c>
      <c r="K21" s="37">
        <v>-63079173.460000001</v>
      </c>
      <c r="L21" s="37">
        <v>36325895.549999997</v>
      </c>
      <c r="M21" s="37">
        <v>1658194.4</v>
      </c>
      <c r="N21" s="60"/>
    </row>
    <row r="22" spans="1:14" s="52" customFormat="1" x14ac:dyDescent="0.2">
      <c r="A22" s="28">
        <f t="shared" si="0"/>
        <v>16</v>
      </c>
      <c r="B22" s="28" t="s">
        <v>74</v>
      </c>
      <c r="C22" s="29" t="s">
        <v>75</v>
      </c>
      <c r="D22" s="37">
        <v>200294125.69</v>
      </c>
      <c r="E22" s="37">
        <v>116097615.69</v>
      </c>
      <c r="F22" s="37">
        <v>84196510</v>
      </c>
      <c r="G22" s="30">
        <v>9133</v>
      </c>
      <c r="H22" s="30">
        <v>9133</v>
      </c>
      <c r="I22" s="30">
        <v>200284992.69</v>
      </c>
      <c r="J22" s="30">
        <v>4611899.34</v>
      </c>
      <c r="K22" s="30">
        <v>4529191.1100000003</v>
      </c>
      <c r="L22" s="30">
        <v>2423899.34</v>
      </c>
      <c r="M22" s="37">
        <v>104471.73</v>
      </c>
      <c r="N22" s="60"/>
    </row>
    <row r="23" spans="1:14" s="52" customFormat="1" x14ac:dyDescent="0.2">
      <c r="A23" s="28">
        <f t="shared" si="0"/>
        <v>17</v>
      </c>
      <c r="B23" s="28" t="s">
        <v>38</v>
      </c>
      <c r="C23" s="29" t="s">
        <v>39</v>
      </c>
      <c r="D23" s="37">
        <v>453650945.52999997</v>
      </c>
      <c r="E23" s="37">
        <v>332211417.52999997</v>
      </c>
      <c r="F23" s="37">
        <v>121439528</v>
      </c>
      <c r="G23" s="30">
        <v>14529551.48</v>
      </c>
      <c r="H23" s="30">
        <v>0</v>
      </c>
      <c r="I23" s="30">
        <v>439121394.05000001</v>
      </c>
      <c r="J23" s="30">
        <v>8685541</v>
      </c>
      <c r="K23" s="30">
        <v>-5878340.3899999997</v>
      </c>
      <c r="L23" s="30">
        <v>8639041</v>
      </c>
      <c r="M23" s="37">
        <v>0</v>
      </c>
      <c r="N23" s="60"/>
    </row>
    <row r="24" spans="1:14" s="52" customFormat="1" x14ac:dyDescent="0.2">
      <c r="A24" s="28">
        <f t="shared" si="0"/>
        <v>18</v>
      </c>
      <c r="B24" s="28" t="s">
        <v>22</v>
      </c>
      <c r="C24" s="29" t="s">
        <v>199</v>
      </c>
      <c r="D24" s="37">
        <v>979870.1</v>
      </c>
      <c r="E24" s="37">
        <v>973270.1</v>
      </c>
      <c r="F24" s="37">
        <v>6600</v>
      </c>
      <c r="G24" s="30">
        <v>75648.2</v>
      </c>
      <c r="H24" s="30">
        <v>75648.2</v>
      </c>
      <c r="I24" s="30">
        <v>904221.9</v>
      </c>
      <c r="J24" s="30">
        <v>8878</v>
      </c>
      <c r="K24" s="30">
        <v>46439.9</v>
      </c>
      <c r="L24" s="30">
        <v>8878</v>
      </c>
      <c r="M24" s="37">
        <v>-44562.9</v>
      </c>
      <c r="N24" s="60"/>
    </row>
    <row r="25" spans="1:14" s="52" customFormat="1" x14ac:dyDescent="0.2">
      <c r="A25" s="28">
        <f t="shared" si="0"/>
        <v>19</v>
      </c>
      <c r="B25" s="28" t="s">
        <v>78</v>
      </c>
      <c r="C25" s="29" t="s">
        <v>79</v>
      </c>
      <c r="D25" s="37">
        <v>111924804.16</v>
      </c>
      <c r="E25" s="37">
        <v>80241355.879999995</v>
      </c>
      <c r="F25" s="37">
        <v>31683448.280000001</v>
      </c>
      <c r="G25" s="30">
        <v>8650</v>
      </c>
      <c r="H25" s="30">
        <v>8650</v>
      </c>
      <c r="I25" s="30">
        <v>111916154.16</v>
      </c>
      <c r="J25" s="30">
        <v>3427482.41</v>
      </c>
      <c r="K25" s="30">
        <v>3803143.02</v>
      </c>
      <c r="L25" s="30">
        <v>3427482.41</v>
      </c>
      <c r="M25" s="37">
        <v>-1794488.58</v>
      </c>
      <c r="N25" s="60"/>
    </row>
    <row r="26" spans="1:14" s="52" customFormat="1" x14ac:dyDescent="0.2">
      <c r="A26" s="28">
        <f t="shared" si="0"/>
        <v>20</v>
      </c>
      <c r="B26" s="28" t="s">
        <v>80</v>
      </c>
      <c r="C26" s="29" t="s">
        <v>81</v>
      </c>
      <c r="D26" s="37">
        <v>8183324.1100000003</v>
      </c>
      <c r="E26" s="37">
        <v>4721524.1100000003</v>
      </c>
      <c r="F26" s="37">
        <v>3461800</v>
      </c>
      <c r="G26" s="37">
        <v>0.06</v>
      </c>
      <c r="H26" s="37">
        <v>0.06</v>
      </c>
      <c r="I26" s="30">
        <v>8183324.0499999998</v>
      </c>
      <c r="J26" s="37">
        <v>646869.69999999995</v>
      </c>
      <c r="K26" s="37">
        <v>-2566505.91</v>
      </c>
      <c r="L26" s="37">
        <v>646869.69999999995</v>
      </c>
      <c r="M26" s="37">
        <v>-1906227.44</v>
      </c>
    </row>
    <row r="27" spans="1:14" s="52" customFormat="1" x14ac:dyDescent="0.2">
      <c r="A27" s="28">
        <f t="shared" si="0"/>
        <v>21</v>
      </c>
      <c r="B27" s="28" t="s">
        <v>88</v>
      </c>
      <c r="C27" s="29" t="s">
        <v>89</v>
      </c>
      <c r="D27" s="37">
        <v>92067008.200000003</v>
      </c>
      <c r="E27" s="37">
        <v>62092008.200000003</v>
      </c>
      <c r="F27" s="37">
        <v>29975000</v>
      </c>
      <c r="G27" s="30">
        <v>371841.93</v>
      </c>
      <c r="H27" s="30">
        <v>371841.93</v>
      </c>
      <c r="I27" s="30">
        <v>91695166.269999996</v>
      </c>
      <c r="J27" s="30">
        <v>1961167.88</v>
      </c>
      <c r="K27" s="30">
        <v>5602748</v>
      </c>
      <c r="L27" s="30">
        <v>1961167.88</v>
      </c>
      <c r="M27" s="37">
        <v>-3615360.12</v>
      </c>
    </row>
    <row r="28" spans="1:14" s="52" customFormat="1" x14ac:dyDescent="0.2">
      <c r="A28" s="28">
        <f t="shared" si="0"/>
        <v>22</v>
      </c>
      <c r="B28" s="28" t="s">
        <v>34</v>
      </c>
      <c r="C28" s="29" t="s">
        <v>35</v>
      </c>
      <c r="D28" s="37">
        <v>459477185.01999998</v>
      </c>
      <c r="E28" s="37">
        <v>220998072.21000001</v>
      </c>
      <c r="F28" s="37">
        <v>238479112.81</v>
      </c>
      <c r="G28" s="30">
        <v>68493602.719999999</v>
      </c>
      <c r="H28" s="30">
        <v>68493602.719999999</v>
      </c>
      <c r="I28" s="30">
        <v>390983582.30000001</v>
      </c>
      <c r="J28" s="30">
        <v>17380967.800000001</v>
      </c>
      <c r="K28" s="30">
        <v>-41953087.530000001</v>
      </c>
      <c r="L28" s="30">
        <v>17380967.800000001</v>
      </c>
      <c r="M28" s="37">
        <v>-4224499.9400000004</v>
      </c>
    </row>
    <row r="29" spans="1:14" s="52" customFormat="1" x14ac:dyDescent="0.2">
      <c r="A29" s="28">
        <f t="shared" si="0"/>
        <v>23</v>
      </c>
      <c r="B29" s="28" t="s">
        <v>58</v>
      </c>
      <c r="C29" s="29" t="s">
        <v>59</v>
      </c>
      <c r="D29" s="37">
        <v>292383641.75</v>
      </c>
      <c r="E29" s="37">
        <v>282383641.75</v>
      </c>
      <c r="F29" s="37">
        <v>10000000</v>
      </c>
      <c r="G29" s="30">
        <v>32288092.140000001</v>
      </c>
      <c r="H29" s="30">
        <v>32288092.140000001</v>
      </c>
      <c r="I29" s="30">
        <v>260095549.61000001</v>
      </c>
      <c r="J29" s="30">
        <v>18298.25</v>
      </c>
      <c r="K29" s="30">
        <v>-4267285.88</v>
      </c>
      <c r="L29" s="30">
        <v>18298.25</v>
      </c>
      <c r="M29" s="37">
        <v>-4248987.63</v>
      </c>
    </row>
    <row r="30" spans="1:14" s="52" customFormat="1" x14ac:dyDescent="0.2">
      <c r="A30" s="28">
        <f t="shared" si="0"/>
        <v>24</v>
      </c>
      <c r="B30" s="28" t="s">
        <v>173</v>
      </c>
      <c r="C30" s="29" t="s">
        <v>172</v>
      </c>
      <c r="D30" s="37">
        <v>119598389.09999999</v>
      </c>
      <c r="E30" s="37">
        <v>87254389.099999994</v>
      </c>
      <c r="F30" s="37">
        <v>32344000</v>
      </c>
      <c r="G30" s="30">
        <v>222217.86</v>
      </c>
      <c r="H30" s="30">
        <v>222217.86</v>
      </c>
      <c r="I30" s="30">
        <v>119376171.23999999</v>
      </c>
      <c r="J30" s="30">
        <v>855181.52</v>
      </c>
      <c r="K30" s="30">
        <v>5803100</v>
      </c>
      <c r="L30" s="30">
        <v>855181.52</v>
      </c>
      <c r="M30" s="37">
        <v>-4996418.4800000004</v>
      </c>
    </row>
    <row r="31" spans="1:14" s="52" customFormat="1" ht="15.75" customHeight="1" x14ac:dyDescent="0.2">
      <c r="A31" s="28">
        <f t="shared" si="0"/>
        <v>25</v>
      </c>
      <c r="B31" s="28" t="s">
        <v>40</v>
      </c>
      <c r="C31" s="29" t="s">
        <v>41</v>
      </c>
      <c r="D31" s="37">
        <v>288811863.66000003</v>
      </c>
      <c r="E31" s="37">
        <v>288788590.25</v>
      </c>
      <c r="F31" s="37">
        <v>23273.41</v>
      </c>
      <c r="G31" s="30">
        <v>483144324.42000002</v>
      </c>
      <c r="H31" s="30">
        <v>483144324.42000002</v>
      </c>
      <c r="I31" s="30">
        <v>-194332460.75999999</v>
      </c>
      <c r="J31" s="30">
        <v>1247746.21</v>
      </c>
      <c r="K31" s="30">
        <v>-5712369.7000000002</v>
      </c>
      <c r="L31" s="30">
        <v>82302.850000000006</v>
      </c>
      <c r="M31" s="37">
        <v>-5247737.6900000004</v>
      </c>
      <c r="N31" s="60"/>
    </row>
    <row r="32" spans="1:14" s="52" customFormat="1" ht="16.5" customHeight="1" x14ac:dyDescent="0.2">
      <c r="A32" s="28">
        <f t="shared" si="0"/>
        <v>26</v>
      </c>
      <c r="B32" s="55" t="s">
        <v>62</v>
      </c>
      <c r="C32" s="63" t="s">
        <v>63</v>
      </c>
      <c r="D32" s="37">
        <v>451528632.41000003</v>
      </c>
      <c r="E32" s="37">
        <v>443496548.41000003</v>
      </c>
      <c r="F32" s="37">
        <v>8032084</v>
      </c>
      <c r="G32" s="30">
        <v>2022200.92</v>
      </c>
      <c r="H32" s="30">
        <v>2022200.92</v>
      </c>
      <c r="I32" s="30">
        <v>449506431.51999998</v>
      </c>
      <c r="J32" s="30">
        <v>5682422.8799999999</v>
      </c>
      <c r="K32" s="30">
        <v>9158098.0299999993</v>
      </c>
      <c r="L32" s="30">
        <v>5682422.8799999999</v>
      </c>
      <c r="M32" s="37">
        <v>-5349491.1500000004</v>
      </c>
    </row>
    <row r="33" spans="1:14" s="52" customFormat="1" x14ac:dyDescent="0.2">
      <c r="A33" s="28">
        <f t="shared" si="0"/>
        <v>27</v>
      </c>
      <c r="B33" s="28" t="s">
        <v>84</v>
      </c>
      <c r="C33" s="29" t="s">
        <v>85</v>
      </c>
      <c r="D33" s="30">
        <v>107147222.92</v>
      </c>
      <c r="E33" s="59">
        <v>98495722.920000002</v>
      </c>
      <c r="F33" s="59">
        <v>8651500</v>
      </c>
      <c r="G33" s="30">
        <v>2104839.7599999998</v>
      </c>
      <c r="H33" s="30">
        <v>2104839.7599999998</v>
      </c>
      <c r="I33" s="30">
        <v>105042383.16</v>
      </c>
      <c r="J33" s="30">
        <v>2401412</v>
      </c>
      <c r="K33" s="30">
        <v>7508600</v>
      </c>
      <c r="L33" s="30">
        <v>2401412</v>
      </c>
      <c r="M33" s="59">
        <v>-5638188</v>
      </c>
    </row>
    <row r="34" spans="1:14" s="52" customFormat="1" x14ac:dyDescent="0.2">
      <c r="A34" s="28">
        <f t="shared" si="0"/>
        <v>28</v>
      </c>
      <c r="B34" s="28" t="s">
        <v>54</v>
      </c>
      <c r="C34" s="29" t="s">
        <v>55</v>
      </c>
      <c r="D34" s="59">
        <v>260340465.96000001</v>
      </c>
      <c r="E34" s="59">
        <v>251048489.96000001</v>
      </c>
      <c r="F34" s="59">
        <v>9291976</v>
      </c>
      <c r="G34" s="30">
        <v>0</v>
      </c>
      <c r="H34" s="30">
        <v>0</v>
      </c>
      <c r="I34" s="30">
        <v>260340465.96000001</v>
      </c>
      <c r="J34" s="30">
        <v>616770.16</v>
      </c>
      <c r="K34" s="30">
        <v>-9085870.6300000008</v>
      </c>
      <c r="L34" s="30">
        <v>616770.16</v>
      </c>
      <c r="M34" s="37">
        <v>-8469100.4700000007</v>
      </c>
    </row>
    <row r="35" spans="1:14" s="52" customFormat="1" x14ac:dyDescent="0.2">
      <c r="A35" s="28">
        <f t="shared" si="0"/>
        <v>29</v>
      </c>
      <c r="B35" s="28" t="s">
        <v>176</v>
      </c>
      <c r="C35" s="29" t="s">
        <v>175</v>
      </c>
      <c r="D35" s="37">
        <v>91110646.349999994</v>
      </c>
      <c r="E35" s="37">
        <v>89443646.349999994</v>
      </c>
      <c r="F35" s="37">
        <v>1667000</v>
      </c>
      <c r="G35" s="30">
        <v>31261478.420000002</v>
      </c>
      <c r="H35" s="30">
        <v>31261478.420000002</v>
      </c>
      <c r="I35" s="30">
        <v>59849167.93</v>
      </c>
      <c r="J35" s="30">
        <v>459142.1</v>
      </c>
      <c r="K35" s="30">
        <v>10357300</v>
      </c>
      <c r="L35" s="30">
        <v>459141.68</v>
      </c>
      <c r="M35" s="37">
        <v>-10231158.32</v>
      </c>
    </row>
    <row r="36" spans="1:14" s="52" customFormat="1" x14ac:dyDescent="0.2">
      <c r="A36" s="28">
        <f t="shared" si="0"/>
        <v>30</v>
      </c>
      <c r="B36" s="28" t="s">
        <v>56</v>
      </c>
      <c r="C36" s="29" t="s">
        <v>57</v>
      </c>
      <c r="D36" s="30">
        <v>454176215.94</v>
      </c>
      <c r="E36" s="37">
        <v>191223615.94</v>
      </c>
      <c r="F36" s="37">
        <v>262952600</v>
      </c>
      <c r="G36" s="30">
        <v>8783396.7100000009</v>
      </c>
      <c r="H36" s="30">
        <v>8783396.7100000009</v>
      </c>
      <c r="I36" s="30">
        <v>445392819.23000002</v>
      </c>
      <c r="J36" s="30">
        <v>5839655.6200000001</v>
      </c>
      <c r="K36" s="58">
        <v>-17387477</v>
      </c>
      <c r="L36" s="30">
        <v>7359957.2999999998</v>
      </c>
      <c r="M36" s="37">
        <v>-15619122.529999999</v>
      </c>
    </row>
    <row r="37" spans="1:14" s="52" customFormat="1" x14ac:dyDescent="0.2">
      <c r="A37" s="57">
        <f t="shared" si="0"/>
        <v>31</v>
      </c>
      <c r="B37" s="28" t="s">
        <v>25</v>
      </c>
      <c r="C37" s="29" t="s">
        <v>26</v>
      </c>
      <c r="D37" s="37">
        <v>4064545089.1999998</v>
      </c>
      <c r="E37" s="37">
        <v>3223926611.98</v>
      </c>
      <c r="F37" s="37">
        <v>840618477.22000003</v>
      </c>
      <c r="G37" s="37">
        <v>882413827.11000001</v>
      </c>
      <c r="H37" s="37">
        <v>882413827.11000001</v>
      </c>
      <c r="I37" s="30">
        <v>3182131262.0900002</v>
      </c>
      <c r="J37" s="30">
        <v>342716197.73000002</v>
      </c>
      <c r="K37" s="37">
        <v>1405191156.0699999</v>
      </c>
      <c r="L37" s="37">
        <v>1191502219.3900001</v>
      </c>
      <c r="M37" s="37">
        <v>-29368428.73</v>
      </c>
    </row>
    <row r="38" spans="1:14" s="56" customFormat="1" x14ac:dyDescent="0.2">
      <c r="A38" s="28">
        <f t="shared" si="0"/>
        <v>32</v>
      </c>
      <c r="B38" s="28" t="s">
        <v>46</v>
      </c>
      <c r="C38" s="29" t="s">
        <v>47</v>
      </c>
      <c r="D38" s="37">
        <v>820750372.41999996</v>
      </c>
      <c r="E38" s="37">
        <v>815970274.44000006</v>
      </c>
      <c r="F38" s="37">
        <v>4780097.9800000004</v>
      </c>
      <c r="G38" s="37">
        <v>197992149.31999999</v>
      </c>
      <c r="H38" s="37">
        <v>197992149.31999999</v>
      </c>
      <c r="I38" s="30">
        <v>622758223.10000002</v>
      </c>
      <c r="J38" s="37">
        <v>32998605.640000001</v>
      </c>
      <c r="K38" s="37">
        <v>-33029194</v>
      </c>
      <c r="L38" s="37">
        <v>36000</v>
      </c>
      <c r="M38" s="37">
        <v>-33226425.170000002</v>
      </c>
      <c r="N38" s="60"/>
    </row>
    <row r="39" spans="1:14" s="52" customFormat="1" x14ac:dyDescent="0.2">
      <c r="A39" s="28">
        <f t="shared" ref="A39:A57" si="1">A38+1</f>
        <v>33</v>
      </c>
      <c r="B39" s="28" t="s">
        <v>90</v>
      </c>
      <c r="C39" s="29" t="s">
        <v>91</v>
      </c>
      <c r="D39" s="30">
        <v>228824767.56999999</v>
      </c>
      <c r="E39" s="37">
        <v>216824848.56999999</v>
      </c>
      <c r="F39" s="37">
        <v>11999919</v>
      </c>
      <c r="G39" s="37">
        <v>8537297.2100000009</v>
      </c>
      <c r="H39" s="37">
        <v>8537297.2100000009</v>
      </c>
      <c r="I39" s="30">
        <v>220287470.36000001</v>
      </c>
      <c r="J39" s="37">
        <v>33282096.559999999</v>
      </c>
      <c r="K39" s="37">
        <v>-70241601.129999995</v>
      </c>
      <c r="L39" s="37">
        <v>951938.18</v>
      </c>
      <c r="M39" s="37">
        <v>-43630520.549999997</v>
      </c>
    </row>
    <row r="40" spans="1:14" s="52" customFormat="1" x14ac:dyDescent="0.2">
      <c r="A40" s="28">
        <f t="shared" si="1"/>
        <v>34</v>
      </c>
      <c r="B40" s="28" t="s">
        <v>51</v>
      </c>
      <c r="C40" s="29" t="s">
        <v>52</v>
      </c>
      <c r="D40" s="37">
        <v>688741888.22000003</v>
      </c>
      <c r="E40" s="37">
        <v>686828227.42999995</v>
      </c>
      <c r="F40" s="37">
        <v>1913660.79</v>
      </c>
      <c r="G40" s="30">
        <v>4146485.81</v>
      </c>
      <c r="H40" s="30">
        <v>4146485.81</v>
      </c>
      <c r="I40" s="30">
        <v>684595402.47000003</v>
      </c>
      <c r="J40" s="30">
        <v>399020966.95999998</v>
      </c>
      <c r="K40" s="30">
        <v>114824035.19</v>
      </c>
      <c r="L40" s="30">
        <v>477680.97</v>
      </c>
      <c r="M40" s="37">
        <v>-53611300.479999997</v>
      </c>
    </row>
    <row r="41" spans="1:14" s="52" customFormat="1" x14ac:dyDescent="0.2">
      <c r="A41" s="28">
        <f t="shared" si="1"/>
        <v>35</v>
      </c>
      <c r="B41" s="28" t="s">
        <v>192</v>
      </c>
      <c r="C41" s="29" t="s">
        <v>193</v>
      </c>
      <c r="D41" s="37">
        <v>898320943.21000004</v>
      </c>
      <c r="E41" s="37">
        <v>822997966.20000005</v>
      </c>
      <c r="F41" s="37">
        <v>75322977.010000005</v>
      </c>
      <c r="G41" s="30">
        <v>6439961.71</v>
      </c>
      <c r="H41" s="30">
        <v>6439961.71</v>
      </c>
      <c r="I41" s="30">
        <v>891880981.5</v>
      </c>
      <c r="J41" s="30">
        <v>0</v>
      </c>
      <c r="K41" s="30">
        <v>59864407.259999998</v>
      </c>
      <c r="L41" s="30">
        <v>1245000</v>
      </c>
      <c r="M41" s="37">
        <v>-58619407.259999998</v>
      </c>
    </row>
    <row r="42" spans="1:14" s="52" customFormat="1" x14ac:dyDescent="0.2">
      <c r="A42" s="28">
        <f t="shared" si="1"/>
        <v>36</v>
      </c>
      <c r="B42" s="28" t="s">
        <v>66</v>
      </c>
      <c r="C42" s="29" t="s">
        <v>67</v>
      </c>
      <c r="D42" s="37">
        <v>236363767.83000001</v>
      </c>
      <c r="E42" s="37">
        <v>218269673.61000001</v>
      </c>
      <c r="F42" s="37">
        <v>18094094.219999999</v>
      </c>
      <c r="G42" s="30">
        <v>196277206.96000001</v>
      </c>
      <c r="H42" s="30">
        <v>196277206.96000001</v>
      </c>
      <c r="I42" s="30">
        <v>40086560.869999997</v>
      </c>
      <c r="J42" s="30">
        <v>27529708.100000001</v>
      </c>
      <c r="K42" s="30">
        <v>84507565.890000001</v>
      </c>
      <c r="L42" s="30">
        <v>8526918.4000000004</v>
      </c>
      <c r="M42" s="37">
        <v>-62395105.950000003</v>
      </c>
      <c r="N42" s="60"/>
    </row>
    <row r="43" spans="1:14" s="52" customFormat="1" x14ac:dyDescent="0.2">
      <c r="A43" s="28">
        <f t="shared" si="1"/>
        <v>37</v>
      </c>
      <c r="B43" s="28" t="s">
        <v>94</v>
      </c>
      <c r="C43" s="29" t="s">
        <v>194</v>
      </c>
      <c r="D43" s="37">
        <v>4077193111.3600001</v>
      </c>
      <c r="E43" s="37">
        <v>3580723363.5999999</v>
      </c>
      <c r="F43" s="37">
        <v>496469747.75999999</v>
      </c>
      <c r="G43" s="30">
        <v>2003574331.99</v>
      </c>
      <c r="H43" s="30">
        <v>2226242335.9899998</v>
      </c>
      <c r="I43" s="30">
        <v>1850950775.3699999</v>
      </c>
      <c r="J43" s="30">
        <v>19454835905.23</v>
      </c>
      <c r="K43" s="30">
        <v>18541347494.689999</v>
      </c>
      <c r="L43" s="30">
        <v>475303918.72000003</v>
      </c>
      <c r="M43" s="30">
        <v>-107387089.89</v>
      </c>
    </row>
    <row r="44" spans="1:14" s="52" customFormat="1" x14ac:dyDescent="0.2">
      <c r="A44" s="28">
        <f t="shared" si="1"/>
        <v>38</v>
      </c>
      <c r="B44" s="28" t="s">
        <v>23</v>
      </c>
      <c r="C44" s="29" t="s">
        <v>24</v>
      </c>
      <c r="D44" s="37">
        <v>938683607.51999998</v>
      </c>
      <c r="E44" s="37">
        <v>936756230.25</v>
      </c>
      <c r="F44" s="37">
        <v>1927377.27</v>
      </c>
      <c r="G44" s="30">
        <v>64817726.439999998</v>
      </c>
      <c r="H44" s="30">
        <v>64817726.439999998</v>
      </c>
      <c r="I44" s="30">
        <v>873865881.08000004</v>
      </c>
      <c r="J44" s="30">
        <v>56194068.18</v>
      </c>
      <c r="K44" s="30">
        <v>-49849819.82</v>
      </c>
      <c r="L44" s="30">
        <v>-87155599.390000001</v>
      </c>
      <c r="M44" s="37">
        <v>-160151290.47999999</v>
      </c>
    </row>
    <row r="45" spans="1:14" s="52" customFormat="1" x14ac:dyDescent="0.2">
      <c r="A45" s="28">
        <f t="shared" si="1"/>
        <v>39</v>
      </c>
      <c r="B45" s="28" t="s">
        <v>8</v>
      </c>
      <c r="C45" s="29" t="s">
        <v>191</v>
      </c>
      <c r="D45" s="37">
        <v>23243397474.849998</v>
      </c>
      <c r="E45" s="37">
        <v>22760815330.099998</v>
      </c>
      <c r="F45" s="37">
        <v>482582144.75</v>
      </c>
      <c r="G45" s="37">
        <v>3335278275.0700002</v>
      </c>
      <c r="H45" s="37">
        <v>3672752770.3800001</v>
      </c>
      <c r="I45" s="30">
        <v>19570644704.470001</v>
      </c>
      <c r="J45" s="37">
        <v>107176578355.11</v>
      </c>
      <c r="K45" s="37">
        <v>110993952338</v>
      </c>
      <c r="L45" s="37">
        <v>225736472.11000001</v>
      </c>
      <c r="M45" s="37">
        <v>-185296942.94999999</v>
      </c>
    </row>
    <row r="46" spans="1:14" s="52" customFormat="1" x14ac:dyDescent="0.2">
      <c r="A46" s="28">
        <f t="shared" si="1"/>
        <v>40</v>
      </c>
      <c r="B46" s="28" t="s">
        <v>16</v>
      </c>
      <c r="C46" s="29" t="s">
        <v>17</v>
      </c>
      <c r="D46" s="37">
        <v>8739105783.3500004</v>
      </c>
      <c r="E46" s="37">
        <v>5666705242.7700005</v>
      </c>
      <c r="F46" s="37">
        <v>3072400540.5799999</v>
      </c>
      <c r="G46" s="37">
        <v>2154797478.4400001</v>
      </c>
      <c r="H46" s="37">
        <v>2606193558.8000002</v>
      </c>
      <c r="I46" s="30">
        <v>6132912224.5500002</v>
      </c>
      <c r="J46" s="37">
        <v>368864043.83999997</v>
      </c>
      <c r="K46" s="37">
        <v>-554382328.59000003</v>
      </c>
      <c r="L46" s="37">
        <v>1184322013.98</v>
      </c>
      <c r="M46" s="37">
        <v>-2662725010.5700002</v>
      </c>
    </row>
    <row r="47" spans="1:14" s="52" customFormat="1" x14ac:dyDescent="0.2">
      <c r="A47" s="28">
        <f t="shared" si="1"/>
        <v>41</v>
      </c>
      <c r="B47" s="28" t="s">
        <v>9</v>
      </c>
      <c r="C47" s="29" t="s">
        <v>10</v>
      </c>
      <c r="D47" s="37">
        <v>23337659000</v>
      </c>
      <c r="E47" s="37">
        <v>18849874000</v>
      </c>
      <c r="F47" s="37">
        <v>4487785000</v>
      </c>
      <c r="G47" s="37">
        <v>1530313200</v>
      </c>
      <c r="H47" s="37">
        <v>8866203700</v>
      </c>
      <c r="I47" s="30">
        <v>14471455300</v>
      </c>
      <c r="J47" s="37">
        <v>-439597400</v>
      </c>
      <c r="K47" s="37">
        <v>-1540412800</v>
      </c>
      <c r="L47" s="37">
        <v>592389100</v>
      </c>
      <c r="M47" s="37">
        <v>-3015952700</v>
      </c>
    </row>
    <row r="48" spans="1:14" s="52" customFormat="1" x14ac:dyDescent="0.2">
      <c r="A48" s="28">
        <f t="shared" si="1"/>
        <v>42</v>
      </c>
      <c r="B48" s="28" t="s">
        <v>68</v>
      </c>
      <c r="C48" s="29" t="s">
        <v>69</v>
      </c>
      <c r="D48" s="37"/>
      <c r="E48" s="37"/>
      <c r="F48" s="37"/>
      <c r="G48" s="30"/>
      <c r="H48" s="30"/>
      <c r="I48" s="30"/>
      <c r="J48" s="30"/>
      <c r="K48" s="30"/>
      <c r="L48" s="30"/>
      <c r="M48" s="37"/>
    </row>
    <row r="49" spans="1:14" s="52" customFormat="1" x14ac:dyDescent="0.2">
      <c r="A49" s="28">
        <f t="shared" si="1"/>
        <v>43</v>
      </c>
      <c r="B49" s="28" t="s">
        <v>27</v>
      </c>
      <c r="C49" s="29" t="s">
        <v>28</v>
      </c>
      <c r="D49" s="37"/>
      <c r="E49" s="37"/>
      <c r="F49" s="37"/>
      <c r="G49" s="30"/>
      <c r="H49" s="30"/>
      <c r="I49" s="30"/>
      <c r="J49" s="30"/>
      <c r="K49" s="30"/>
      <c r="L49" s="30"/>
      <c r="M49" s="37"/>
    </row>
    <row r="50" spans="1:14" s="52" customFormat="1" x14ac:dyDescent="0.2">
      <c r="A50" s="28">
        <f t="shared" si="1"/>
        <v>44</v>
      </c>
      <c r="B50" s="28" t="s">
        <v>76</v>
      </c>
      <c r="C50" s="29" t="s">
        <v>77</v>
      </c>
      <c r="D50" s="37"/>
      <c r="E50" s="37"/>
      <c r="F50" s="46"/>
      <c r="G50" s="30"/>
      <c r="H50" s="30"/>
      <c r="I50" s="30"/>
      <c r="J50" s="30"/>
      <c r="K50" s="30"/>
      <c r="L50" s="30"/>
      <c r="M50" s="37"/>
    </row>
    <row r="51" spans="1:14" s="52" customFormat="1" x14ac:dyDescent="0.2">
      <c r="A51" s="28">
        <f t="shared" si="1"/>
        <v>45</v>
      </c>
      <c r="B51" s="28" t="s">
        <v>82</v>
      </c>
      <c r="C51" s="45" t="s">
        <v>83</v>
      </c>
      <c r="D51" s="37"/>
      <c r="E51" s="37"/>
      <c r="F51" s="37"/>
      <c r="G51" s="30"/>
      <c r="H51" s="30"/>
      <c r="I51" s="30"/>
      <c r="J51" s="30"/>
      <c r="K51" s="30"/>
      <c r="L51" s="30"/>
      <c r="M51" s="37"/>
    </row>
    <row r="52" spans="1:14" s="52" customFormat="1" x14ac:dyDescent="0.2">
      <c r="A52" s="28">
        <f t="shared" si="1"/>
        <v>46</v>
      </c>
      <c r="B52" s="28" t="s">
        <v>86</v>
      </c>
      <c r="C52" s="29" t="s">
        <v>87</v>
      </c>
      <c r="D52" s="37"/>
      <c r="E52" s="37"/>
      <c r="F52" s="37"/>
      <c r="G52" s="30"/>
      <c r="H52" s="30"/>
      <c r="I52" s="30"/>
      <c r="J52" s="30"/>
      <c r="K52" s="30"/>
      <c r="L52" s="30"/>
      <c r="M52" s="37"/>
    </row>
    <row r="53" spans="1:14" s="52" customFormat="1" x14ac:dyDescent="0.2">
      <c r="A53" s="28">
        <f t="shared" si="1"/>
        <v>47</v>
      </c>
      <c r="B53" s="28" t="s">
        <v>20</v>
      </c>
      <c r="C53" s="29" t="s">
        <v>21</v>
      </c>
      <c r="D53" s="37"/>
      <c r="E53" s="59" t="s">
        <v>197</v>
      </c>
      <c r="F53" s="37"/>
      <c r="G53" s="37"/>
      <c r="H53" s="37"/>
      <c r="I53" s="30"/>
      <c r="J53" s="37"/>
      <c r="K53" s="37"/>
      <c r="L53" s="37"/>
      <c r="M53" s="37"/>
    </row>
    <row r="54" spans="1:14" s="52" customFormat="1" x14ac:dyDescent="0.2">
      <c r="A54" s="28">
        <f t="shared" si="1"/>
        <v>48</v>
      </c>
      <c r="B54" s="28" t="s">
        <v>117</v>
      </c>
      <c r="C54" s="29" t="s">
        <v>118</v>
      </c>
      <c r="D54" s="37"/>
      <c r="E54" s="59" t="s">
        <v>197</v>
      </c>
      <c r="F54" s="37"/>
      <c r="G54" s="30"/>
      <c r="H54" s="30"/>
      <c r="I54" s="30"/>
      <c r="J54" s="30"/>
      <c r="K54" s="30"/>
      <c r="L54" s="30"/>
      <c r="M54" s="37"/>
      <c r="N54" s="56"/>
    </row>
    <row r="55" spans="1:14" s="52" customFormat="1" x14ac:dyDescent="0.2">
      <c r="A55" s="28">
        <f t="shared" si="1"/>
        <v>49</v>
      </c>
      <c r="B55" s="28" t="s">
        <v>60</v>
      </c>
      <c r="C55" s="29" t="s">
        <v>61</v>
      </c>
      <c r="D55" s="37"/>
      <c r="E55" s="37"/>
      <c r="F55" s="37"/>
      <c r="G55" s="37"/>
      <c r="H55" s="37"/>
      <c r="I55" s="30"/>
      <c r="J55" s="37"/>
      <c r="K55" s="37"/>
      <c r="L55" s="37"/>
      <c r="M55" s="37"/>
    </row>
    <row r="56" spans="1:14" s="52" customFormat="1" x14ac:dyDescent="0.2">
      <c r="A56" s="28">
        <f t="shared" si="1"/>
        <v>50</v>
      </c>
      <c r="B56" s="28" t="s">
        <v>92</v>
      </c>
      <c r="C56" s="29" t="s">
        <v>93</v>
      </c>
      <c r="D56" s="37"/>
      <c r="E56" s="37"/>
      <c r="F56" s="37"/>
      <c r="G56" s="37"/>
      <c r="H56" s="37"/>
      <c r="I56" s="30"/>
      <c r="J56" s="37"/>
      <c r="K56" s="37"/>
      <c r="L56" s="37"/>
      <c r="M56" s="37"/>
    </row>
    <row r="57" spans="1:14" s="52" customFormat="1" x14ac:dyDescent="0.2">
      <c r="A57" s="28">
        <f t="shared" si="1"/>
        <v>51</v>
      </c>
      <c r="B57" s="28" t="s">
        <v>164</v>
      </c>
      <c r="C57" s="29" t="s">
        <v>166</v>
      </c>
      <c r="D57" s="37"/>
      <c r="E57" s="37"/>
      <c r="F57" s="37"/>
      <c r="G57" s="37"/>
      <c r="H57" s="37"/>
      <c r="I57" s="30"/>
      <c r="J57" s="37"/>
      <c r="K57" s="37"/>
      <c r="L57" s="37"/>
      <c r="M57" s="37"/>
    </row>
    <row r="58" spans="1:14" s="52" customFormat="1" x14ac:dyDescent="0.2">
      <c r="A58" s="28">
        <v>52</v>
      </c>
      <c r="B58" s="28" t="s">
        <v>32</v>
      </c>
      <c r="C58" s="29" t="s">
        <v>33</v>
      </c>
      <c r="D58" s="37"/>
      <c r="E58" s="37"/>
      <c r="F58" s="37"/>
      <c r="G58" s="37"/>
      <c r="H58" s="37"/>
      <c r="I58" s="30"/>
      <c r="J58" s="37"/>
      <c r="K58" s="37"/>
      <c r="L58" s="37"/>
      <c r="M58" s="37"/>
    </row>
    <row r="59" spans="1:14" s="52" customFormat="1" x14ac:dyDescent="0.2">
      <c r="A59" s="28">
        <v>53</v>
      </c>
      <c r="B59" s="28" t="s">
        <v>189</v>
      </c>
      <c r="C59" s="29" t="s">
        <v>190</v>
      </c>
      <c r="D59" s="37"/>
      <c r="E59" s="37"/>
      <c r="F59" s="37"/>
      <c r="G59" s="30"/>
      <c r="H59" s="30"/>
      <c r="I59" s="30"/>
      <c r="J59" s="30"/>
      <c r="K59" s="30"/>
      <c r="L59" s="30"/>
      <c r="M59" s="37"/>
    </row>
    <row r="60" spans="1:14" s="52" customFormat="1" x14ac:dyDescent="0.2">
      <c r="A60" s="28">
        <v>54</v>
      </c>
      <c r="B60" s="28" t="s">
        <v>64</v>
      </c>
      <c r="C60" s="29" t="s">
        <v>65</v>
      </c>
      <c r="D60" s="37"/>
      <c r="E60" s="37"/>
      <c r="F60" s="37"/>
      <c r="G60" s="30"/>
      <c r="H60" s="30"/>
      <c r="I60" s="30"/>
      <c r="J60" s="30"/>
      <c r="K60" s="30"/>
      <c r="L60" s="30"/>
      <c r="M60" s="37"/>
    </row>
    <row r="61" spans="1:14" s="52" customFormat="1" x14ac:dyDescent="0.2">
      <c r="A61" s="28"/>
      <c r="B61" s="28"/>
      <c r="C61" s="32"/>
      <c r="D61" s="37"/>
      <c r="E61" s="37"/>
      <c r="F61" s="37"/>
      <c r="G61" s="30"/>
      <c r="H61" s="30"/>
      <c r="I61" s="30"/>
      <c r="J61" s="30"/>
      <c r="K61" s="30"/>
      <c r="L61" s="30"/>
      <c r="M61" s="37"/>
    </row>
    <row r="62" spans="1:14" s="52" customFormat="1" ht="15.75" x14ac:dyDescent="0.2">
      <c r="A62" s="29"/>
      <c r="B62" s="29"/>
      <c r="C62" s="33" t="s">
        <v>95</v>
      </c>
      <c r="D62" s="34">
        <f>SUM(D13:D61)</f>
        <v>83987836122.769989</v>
      </c>
      <c r="E62" s="34">
        <v>104615967613.28999</v>
      </c>
      <c r="F62" s="34">
        <f t="shared" ref="D62:M62" si="2">SUM(F7:F61)</f>
        <v>13088755924.869999</v>
      </c>
      <c r="G62" s="34">
        <f t="shared" si="2"/>
        <v>27441274940.989998</v>
      </c>
      <c r="H62" s="34">
        <f t="shared" si="2"/>
        <v>36667798716.62999</v>
      </c>
      <c r="I62" s="65">
        <f t="shared" si="2"/>
        <v>81161013804.76001</v>
      </c>
      <c r="J62" s="34">
        <f t="shared" si="2"/>
        <v>171788564211.79999</v>
      </c>
      <c r="K62" s="34">
        <f t="shared" si="2"/>
        <v>98447421665.029999</v>
      </c>
      <c r="L62" s="34">
        <f t="shared" si="2"/>
        <v>12379588311.419996</v>
      </c>
      <c r="M62" s="34">
        <f t="shared" si="2"/>
        <v>-2879425630.9700003</v>
      </c>
    </row>
    <row r="63" spans="1:14" ht="14.25" customHeight="1" x14ac:dyDescent="0.25">
      <c r="D63" s="38">
        <f>+COUNTA(D7:D57)</f>
        <v>41</v>
      </c>
      <c r="E63" s="88" t="s">
        <v>197</v>
      </c>
    </row>
    <row r="64" spans="1:14" x14ac:dyDescent="0.25">
      <c r="C64" s="68" t="s">
        <v>112</v>
      </c>
      <c r="D64" s="68"/>
      <c r="G64" s="61" t="s">
        <v>196</v>
      </c>
      <c r="J64" s="68" t="s">
        <v>174</v>
      </c>
      <c r="K64" s="68"/>
      <c r="L64" s="68"/>
      <c r="M64" s="68"/>
    </row>
    <row r="65" spans="3:13" ht="14.25" customHeight="1" x14ac:dyDescent="0.25"/>
    <row r="66" spans="3:13" x14ac:dyDescent="0.25">
      <c r="D66" s="47"/>
      <c r="E66" s="47"/>
      <c r="G66" s="47"/>
      <c r="I66" s="47"/>
      <c r="M66" s="47"/>
    </row>
    <row r="67" spans="3:13" x14ac:dyDescent="0.25">
      <c r="D67" s="47"/>
      <c r="E67" s="47"/>
      <c r="F67" s="47"/>
      <c r="G67" s="47"/>
      <c r="H67" s="47"/>
      <c r="I67" s="47"/>
      <c r="J67" s="47"/>
      <c r="K67" s="47"/>
      <c r="L67" s="47"/>
    </row>
    <row r="68" spans="3:13" x14ac:dyDescent="0.25">
      <c r="D68" s="47"/>
      <c r="E68" s="47"/>
      <c r="F68" s="47"/>
      <c r="G68" s="47"/>
      <c r="H68" s="47"/>
      <c r="I68" s="47"/>
      <c r="J68" s="47"/>
      <c r="K68" s="47"/>
      <c r="L68" s="47"/>
    </row>
    <row r="70" spans="3:13" x14ac:dyDescent="0.25">
      <c r="M70" s="47"/>
    </row>
    <row r="71" spans="3:13" x14ac:dyDescent="0.25">
      <c r="M71" s="47"/>
    </row>
    <row r="72" spans="3:13" x14ac:dyDescent="0.2">
      <c r="C72" s="54"/>
      <c r="E72" s="43"/>
      <c r="F72" s="43"/>
      <c r="G72" s="43"/>
      <c r="H72" s="43"/>
      <c r="J72" s="48"/>
      <c r="K72" s="48"/>
      <c r="L72" s="48"/>
    </row>
    <row r="73" spans="3:13" x14ac:dyDescent="0.25">
      <c r="C73" s="43"/>
      <c r="E73" s="43"/>
      <c r="F73" s="43"/>
      <c r="G73" s="43"/>
      <c r="H73" s="49"/>
      <c r="J73" s="50"/>
      <c r="K73" s="51"/>
      <c r="L73" s="51"/>
    </row>
    <row r="74" spans="3:13" x14ac:dyDescent="0.25">
      <c r="C74" s="43"/>
      <c r="E74" s="43"/>
      <c r="F74" s="43"/>
      <c r="G74" s="43"/>
      <c r="H74" s="49"/>
      <c r="J74" s="50"/>
      <c r="K74" s="48"/>
      <c r="L74" s="48"/>
    </row>
    <row r="75" spans="3:13" x14ac:dyDescent="0.25">
      <c r="J75" s="48"/>
      <c r="K75" s="48"/>
      <c r="L75" s="48"/>
    </row>
    <row r="77" spans="3:13" x14ac:dyDescent="0.25">
      <c r="E77" s="66" t="s">
        <v>200</v>
      </c>
    </row>
  </sheetData>
  <autoFilter ref="A4:M62">
    <filterColumn colId="9" showButton="0"/>
    <filterColumn colId="10" showButton="0"/>
    <filterColumn colId="11" showButton="0"/>
  </autoFilter>
  <sortState ref="B8:M60">
    <sortCondition descending="1" ref="M8:M60"/>
  </sortState>
  <mergeCells count="10">
    <mergeCell ref="E1:I2"/>
    <mergeCell ref="C64:D64"/>
    <mergeCell ref="J4:M4"/>
    <mergeCell ref="A5:A6"/>
    <mergeCell ref="B5:B6"/>
    <mergeCell ref="C5:C6"/>
    <mergeCell ref="J64:M64"/>
    <mergeCell ref="D5:I5"/>
    <mergeCell ref="L5:M5"/>
    <mergeCell ref="J5:K5"/>
  </mergeCells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view="pageBreakPreview" zoomScale="85" zoomScaleNormal="85" zoomScaleSheetLayoutView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8" sqref="D8"/>
    </sheetView>
  </sheetViews>
  <sheetFormatPr defaultRowHeight="14.25" x14ac:dyDescent="0.25"/>
  <cols>
    <col min="1" max="1" width="6.140625" style="1" customWidth="1"/>
    <col min="2" max="2" width="9.85546875" style="1" customWidth="1"/>
    <col min="3" max="3" width="48.140625" style="1" customWidth="1"/>
    <col min="4" max="9" width="21.7109375" style="1" customWidth="1"/>
    <col min="10" max="10" width="23" style="1" customWidth="1"/>
    <col min="11" max="11" width="22.7109375" style="1" customWidth="1"/>
    <col min="12" max="12" width="24" style="1" customWidth="1"/>
    <col min="13" max="13" width="19.5703125" style="1" bestFit="1" customWidth="1"/>
    <col min="14" max="14" width="14.7109375" style="1" customWidth="1"/>
    <col min="15" max="16384" width="9.140625" style="1"/>
  </cols>
  <sheetData>
    <row r="1" spans="1:13" ht="15" customHeight="1" x14ac:dyDescent="0.25">
      <c r="D1" s="2"/>
      <c r="E1" s="81" t="s">
        <v>183</v>
      </c>
      <c r="F1" s="81"/>
      <c r="G1" s="81"/>
      <c r="H1" s="81"/>
      <c r="I1" s="81"/>
      <c r="J1" s="19"/>
      <c r="K1" s="19"/>
      <c r="L1" s="2"/>
    </row>
    <row r="2" spans="1:13" ht="15" customHeight="1" x14ac:dyDescent="0.25">
      <c r="C2" s="3" t="e">
        <f>V</f>
        <v>#NAME?</v>
      </c>
      <c r="D2" s="3"/>
      <c r="E2" s="81"/>
      <c r="F2" s="81"/>
      <c r="G2" s="81"/>
      <c r="H2" s="81"/>
      <c r="I2" s="81"/>
      <c r="J2" s="19"/>
      <c r="K2" s="19"/>
      <c r="L2" s="3"/>
    </row>
    <row r="3" spans="1:13" ht="15.75" x14ac:dyDescent="0.25">
      <c r="C3" s="3" t="e">
        <f>vlookup</f>
        <v>#NAME?</v>
      </c>
      <c r="D3" s="17"/>
      <c r="E3" s="10"/>
      <c r="F3" s="10"/>
      <c r="G3" s="10"/>
      <c r="H3" s="10"/>
      <c r="J3"/>
      <c r="K3" s="10"/>
      <c r="L3" s="17"/>
      <c r="M3" s="17"/>
    </row>
    <row r="4" spans="1:13" ht="14.25" customHeight="1" x14ac:dyDescent="0.25">
      <c r="A4" s="83"/>
      <c r="B4" s="83"/>
      <c r="C4" s="83"/>
      <c r="D4" s="18"/>
      <c r="I4" s="18"/>
      <c r="L4" s="80" t="s">
        <v>170</v>
      </c>
      <c r="M4" s="80"/>
    </row>
    <row r="5" spans="1:13" ht="36.75" customHeight="1" x14ac:dyDescent="0.25">
      <c r="A5" s="84" t="s">
        <v>0</v>
      </c>
      <c r="B5" s="86" t="s">
        <v>98</v>
      </c>
      <c r="C5" s="86" t="s">
        <v>97</v>
      </c>
      <c r="D5" s="82" t="s">
        <v>105</v>
      </c>
      <c r="E5" s="82"/>
      <c r="F5" s="82"/>
      <c r="G5" s="82"/>
      <c r="H5" s="82"/>
      <c r="I5" s="82"/>
      <c r="J5" s="78" t="s">
        <v>115</v>
      </c>
      <c r="K5" s="79"/>
      <c r="L5" s="76" t="s">
        <v>106</v>
      </c>
      <c r="M5" s="77"/>
    </row>
    <row r="6" spans="1:13" s="9" customFormat="1" ht="36" customHeight="1" x14ac:dyDescent="0.25">
      <c r="A6" s="85"/>
      <c r="B6" s="87"/>
      <c r="C6" s="87"/>
      <c r="D6" s="21" t="s">
        <v>101</v>
      </c>
      <c r="E6" s="22" t="s">
        <v>99</v>
      </c>
      <c r="F6" s="22" t="s">
        <v>100</v>
      </c>
      <c r="G6" s="23" t="s">
        <v>102</v>
      </c>
      <c r="H6" s="22" t="s">
        <v>113</v>
      </c>
      <c r="I6" s="21" t="s">
        <v>103</v>
      </c>
      <c r="J6" s="24" t="s">
        <v>122</v>
      </c>
      <c r="K6" s="24" t="s">
        <v>121</v>
      </c>
      <c r="L6" s="25" t="s">
        <v>116</v>
      </c>
      <c r="M6" s="24" t="s">
        <v>104</v>
      </c>
    </row>
    <row r="7" spans="1:13" ht="14.25" customHeight="1" x14ac:dyDescent="0.25">
      <c r="A7" s="4">
        <v>1</v>
      </c>
      <c r="B7" s="26" t="s">
        <v>42</v>
      </c>
      <c r="C7" s="27" t="s">
        <v>160</v>
      </c>
      <c r="D7" s="6"/>
      <c r="E7" s="6"/>
      <c r="F7" s="6"/>
      <c r="G7" s="6"/>
      <c r="H7" s="6"/>
      <c r="I7" s="6"/>
      <c r="J7" s="6">
        <f>+VLOOKUP($B7,MNG!$B$7:$M$60,9,0)</f>
        <v>321681013.79000002</v>
      </c>
      <c r="K7" s="6">
        <f>+VLOOKUP($B7,MNG!$B$7:$M$60,10,0)</f>
        <v>-325290617.58999997</v>
      </c>
      <c r="L7" s="6">
        <f>+VLOOKUP($B7,MNG!$B$7:$M$60,11,0)</f>
        <v>309681013.79000002</v>
      </c>
      <c r="M7" s="6">
        <f>+VLOOKUP($B7,MNG!$B$7:$M$60,12,0)</f>
        <v>14527784.01</v>
      </c>
    </row>
    <row r="8" spans="1:13" ht="14.25" customHeight="1" x14ac:dyDescent="0.25">
      <c r="A8" s="4">
        <f t="shared" ref="A8:A41" si="0">A7+1</f>
        <v>2</v>
      </c>
      <c r="B8" s="26" t="s">
        <v>53</v>
      </c>
      <c r="C8" s="27" t="s">
        <v>163</v>
      </c>
      <c r="D8" s="6"/>
      <c r="E8" s="6"/>
      <c r="F8" s="6"/>
      <c r="G8" s="6"/>
      <c r="H8" s="6"/>
      <c r="I8" s="6"/>
      <c r="J8" s="6">
        <f>+VLOOKUP($B8,MNG!$B$7:$M$60,9,0)</f>
        <v>1866365456.1600001</v>
      </c>
      <c r="K8" s="6">
        <f>+VLOOKUP($B8,MNG!$B$7:$M$60,10,0)</f>
        <v>-2824733780.3400002</v>
      </c>
      <c r="L8" s="6">
        <f>+VLOOKUP($B8,MNG!$B$7:$M$60,11,0)</f>
        <v>1430580403.3099999</v>
      </c>
      <c r="M8" s="6">
        <f>+VLOOKUP($B8,MNG!$B$7:$M$60,12,0)</f>
        <v>1013745438.29</v>
      </c>
    </row>
    <row r="9" spans="1:13" ht="14.25" customHeight="1" x14ac:dyDescent="0.25">
      <c r="A9" s="4">
        <f t="shared" si="0"/>
        <v>3</v>
      </c>
      <c r="B9" s="26" t="s">
        <v>14</v>
      </c>
      <c r="C9" s="27" t="s">
        <v>127</v>
      </c>
      <c r="D9" s="6"/>
      <c r="E9" s="6"/>
      <c r="F9" s="6"/>
      <c r="G9" s="6"/>
      <c r="H9" s="6"/>
      <c r="I9" s="6"/>
      <c r="J9" s="6">
        <f>+VLOOKUP($B9,MNG!$B$7:$M$60,9,0)</f>
        <v>363022729.12</v>
      </c>
      <c r="K9" s="6">
        <f>+VLOOKUP($B9,MNG!$B$7:$M$60,10,0)</f>
        <v>-305519963.25999999</v>
      </c>
      <c r="L9" s="6">
        <f>+VLOOKUP($B9,MNG!$B$7:$M$60,11,0)</f>
        <v>78993705.819999993</v>
      </c>
      <c r="M9" s="6">
        <f>+VLOOKUP($B9,MNG!$B$7:$M$60,12,0)</f>
        <v>249890725.41999999</v>
      </c>
    </row>
    <row r="10" spans="1:13" ht="14.25" customHeight="1" x14ac:dyDescent="0.25">
      <c r="A10" s="4">
        <f t="shared" si="0"/>
        <v>4</v>
      </c>
      <c r="B10" s="26" t="s">
        <v>27</v>
      </c>
      <c r="C10" s="27" t="s">
        <v>161</v>
      </c>
      <c r="D10" s="6"/>
      <c r="E10" s="6"/>
      <c r="F10" s="6"/>
      <c r="G10" s="6"/>
      <c r="H10" s="6"/>
      <c r="I10" s="6"/>
      <c r="J10" s="6">
        <f>+VLOOKUP($B10,MNG!$B$7:$M$60,9,0)</f>
        <v>0</v>
      </c>
      <c r="K10" s="6">
        <f>+VLOOKUP($B10,MNG!$B$7:$M$60,10,0)</f>
        <v>0</v>
      </c>
      <c r="L10" s="6">
        <f>+VLOOKUP($B10,MNG!$B$7:$M$60,11,0)</f>
        <v>0</v>
      </c>
      <c r="M10" s="6">
        <f>+VLOOKUP($B10,MNG!$B$7:$M$60,12,0)</f>
        <v>0</v>
      </c>
    </row>
    <row r="11" spans="1:13" ht="14.25" customHeight="1" x14ac:dyDescent="0.25">
      <c r="A11" s="4">
        <f t="shared" si="0"/>
        <v>5</v>
      </c>
      <c r="B11" s="26" t="s">
        <v>62</v>
      </c>
      <c r="C11" s="27" t="s">
        <v>133</v>
      </c>
      <c r="D11" s="6"/>
      <c r="E11" s="6"/>
      <c r="F11" s="6"/>
      <c r="G11" s="6"/>
      <c r="H11" s="6"/>
      <c r="I11" s="6"/>
      <c r="J11" s="6">
        <f>+VLOOKUP($B11,MNG!$B$7:$M$60,9,0)</f>
        <v>5682422.8799999999</v>
      </c>
      <c r="K11" s="6">
        <f>+VLOOKUP($B11,MNG!$B$7:$M$60,10,0)</f>
        <v>9158098.0299999993</v>
      </c>
      <c r="L11" s="6">
        <f>+VLOOKUP($B11,MNG!$B$7:$M$60,11,0)</f>
        <v>5682422.8799999999</v>
      </c>
      <c r="M11" s="6">
        <f>+VLOOKUP($B11,MNG!$B$7:$M$60,12,0)</f>
        <v>-5349491.1500000004</v>
      </c>
    </row>
    <row r="12" spans="1:13" ht="14.25" customHeight="1" x14ac:dyDescent="0.25">
      <c r="A12" s="4">
        <f t="shared" si="0"/>
        <v>6</v>
      </c>
      <c r="B12" s="26" t="s">
        <v>12</v>
      </c>
      <c r="C12" s="27" t="s">
        <v>126</v>
      </c>
      <c r="D12" s="6"/>
      <c r="E12" s="6"/>
      <c r="F12" s="6"/>
      <c r="G12" s="6"/>
      <c r="H12" s="6"/>
      <c r="I12" s="6"/>
      <c r="J12" s="6">
        <f>+VLOOKUP($B12,MNG!$B$7:$M$60,9,0)</f>
        <v>3452966100.8499999</v>
      </c>
      <c r="K12" s="6">
        <f>+VLOOKUP($B12,MNG!$B$7:$M$60,10,0)</f>
        <v>107158427.06</v>
      </c>
      <c r="L12" s="6">
        <f>+VLOOKUP($B12,MNG!$B$7:$M$60,11,0)</f>
        <v>3430025546</v>
      </c>
      <c r="M12" s="6">
        <f>+VLOOKUP($B12,MNG!$B$7:$M$60,12,0)</f>
        <v>1189976506.8800001</v>
      </c>
    </row>
    <row r="13" spans="1:13" ht="14.25" customHeight="1" x14ac:dyDescent="0.25">
      <c r="A13" s="4">
        <f t="shared" si="0"/>
        <v>7</v>
      </c>
      <c r="B13" s="26" t="s">
        <v>78</v>
      </c>
      <c r="C13" s="27" t="s">
        <v>139</v>
      </c>
      <c r="D13" s="6"/>
      <c r="E13" s="6"/>
      <c r="F13" s="6"/>
      <c r="G13" s="6"/>
      <c r="H13" s="6"/>
      <c r="I13" s="6"/>
      <c r="J13" s="6">
        <f>+VLOOKUP($B13,MNG!$B$7:$M$60,9,0)</f>
        <v>3427482.41</v>
      </c>
      <c r="K13" s="6">
        <f>+VLOOKUP($B13,MNG!$B$7:$M$60,10,0)</f>
        <v>3803143.02</v>
      </c>
      <c r="L13" s="6">
        <f>+VLOOKUP($B13,MNG!$B$7:$M$60,11,0)</f>
        <v>3427482.41</v>
      </c>
      <c r="M13" s="6">
        <f>+VLOOKUP($B13,MNG!$B$7:$M$60,12,0)</f>
        <v>-1794488.58</v>
      </c>
    </row>
    <row r="14" spans="1:13" ht="14.25" customHeight="1" x14ac:dyDescent="0.25">
      <c r="A14" s="4">
        <f t="shared" si="0"/>
        <v>8</v>
      </c>
      <c r="B14" s="26" t="s">
        <v>88</v>
      </c>
      <c r="C14" s="27" t="s">
        <v>150</v>
      </c>
      <c r="D14" s="6"/>
      <c r="E14" s="6"/>
      <c r="F14" s="6"/>
      <c r="G14" s="6"/>
      <c r="H14" s="6"/>
      <c r="I14" s="6"/>
      <c r="J14" s="6">
        <f>+VLOOKUP($B14,MNG!$B$7:$M$60,9,0)</f>
        <v>1961167.88</v>
      </c>
      <c r="K14" s="6">
        <f>+VLOOKUP($B14,MNG!$B$7:$M$60,10,0)</f>
        <v>5602748</v>
      </c>
      <c r="L14" s="6">
        <f>+VLOOKUP($B14,MNG!$B$7:$M$60,11,0)</f>
        <v>1961167.88</v>
      </c>
      <c r="M14" s="6">
        <f>+VLOOKUP($B14,MNG!$B$7:$M$60,12,0)</f>
        <v>-3615360.12</v>
      </c>
    </row>
    <row r="15" spans="1:13" ht="14.25" customHeight="1" x14ac:dyDescent="0.25">
      <c r="A15" s="4">
        <f t="shared" si="0"/>
        <v>9</v>
      </c>
      <c r="B15" s="26" t="s">
        <v>54</v>
      </c>
      <c r="C15" s="27" t="s">
        <v>162</v>
      </c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14.25" customHeight="1" x14ac:dyDescent="0.25">
      <c r="A16" s="4">
        <f t="shared" si="0"/>
        <v>10</v>
      </c>
      <c r="B16" s="26" t="s">
        <v>84</v>
      </c>
      <c r="C16" s="27" t="s">
        <v>149</v>
      </c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14.25" customHeight="1" x14ac:dyDescent="0.25">
      <c r="A17" s="4">
        <f t="shared" si="0"/>
        <v>11</v>
      </c>
      <c r="B17" s="26" t="s">
        <v>173</v>
      </c>
      <c r="C17" s="27" t="s">
        <v>179</v>
      </c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14.25" customHeight="1" x14ac:dyDescent="0.25">
      <c r="A18" s="4">
        <f t="shared" si="0"/>
        <v>12</v>
      </c>
      <c r="B18" s="26" t="s">
        <v>74</v>
      </c>
      <c r="C18" s="27" t="s">
        <v>151</v>
      </c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s="7" customFormat="1" ht="14.25" customHeight="1" x14ac:dyDescent="0.25">
      <c r="A19" s="4">
        <f t="shared" si="0"/>
        <v>13</v>
      </c>
      <c r="B19" s="26" t="s">
        <v>177</v>
      </c>
      <c r="C19" s="27" t="s">
        <v>180</v>
      </c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s="7" customFormat="1" ht="14.25" customHeight="1" x14ac:dyDescent="0.25">
      <c r="A20" s="4">
        <f t="shared" si="0"/>
        <v>14</v>
      </c>
      <c r="B20" s="26" t="s">
        <v>72</v>
      </c>
      <c r="C20" s="27" t="s">
        <v>137</v>
      </c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14.25" customHeight="1" x14ac:dyDescent="0.25">
      <c r="A21" s="4">
        <f t="shared" si="0"/>
        <v>15</v>
      </c>
      <c r="B21" s="26" t="s">
        <v>70</v>
      </c>
      <c r="C21" s="27" t="s">
        <v>145</v>
      </c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14.25" customHeight="1" x14ac:dyDescent="0.25">
      <c r="A22" s="4">
        <f t="shared" si="0"/>
        <v>16</v>
      </c>
      <c r="B22" s="26" t="s">
        <v>82</v>
      </c>
      <c r="C22" s="27" t="s">
        <v>142</v>
      </c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s="7" customFormat="1" ht="14.25" customHeight="1" x14ac:dyDescent="0.25">
      <c r="A23" s="4">
        <f t="shared" si="0"/>
        <v>17</v>
      </c>
      <c r="B23" s="26" t="s">
        <v>11</v>
      </c>
      <c r="C23" s="27" t="s">
        <v>128</v>
      </c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s="7" customFormat="1" ht="14.25" customHeight="1" x14ac:dyDescent="0.25">
      <c r="A24" s="4">
        <f t="shared" si="0"/>
        <v>18</v>
      </c>
      <c r="B24" s="26" t="s">
        <v>38</v>
      </c>
      <c r="C24" s="27" t="s">
        <v>140</v>
      </c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s="7" customFormat="1" ht="14.25" customHeight="1" x14ac:dyDescent="0.25">
      <c r="A25" s="4">
        <f t="shared" si="0"/>
        <v>19</v>
      </c>
      <c r="B25" s="26" t="s">
        <v>86</v>
      </c>
      <c r="C25" s="27" t="s">
        <v>154</v>
      </c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s="7" customFormat="1" ht="14.25" customHeight="1" x14ac:dyDescent="0.25">
      <c r="A26" s="4">
        <f t="shared" si="0"/>
        <v>20</v>
      </c>
      <c r="B26" s="26" t="s">
        <v>76</v>
      </c>
      <c r="C26" s="27" t="s">
        <v>143</v>
      </c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s="7" customFormat="1" ht="14.25" customHeight="1" x14ac:dyDescent="0.25">
      <c r="A27" s="4">
        <f>A59+1</f>
        <v>39</v>
      </c>
      <c r="B27" s="26" t="s">
        <v>50</v>
      </c>
      <c r="C27" s="27" t="s">
        <v>50</v>
      </c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14.25" customHeight="1" x14ac:dyDescent="0.25">
      <c r="A28" s="4">
        <f t="shared" si="0"/>
        <v>40</v>
      </c>
      <c r="B28" s="26" t="s">
        <v>40</v>
      </c>
      <c r="C28" s="27" t="s">
        <v>135</v>
      </c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14.25" customHeight="1" x14ac:dyDescent="0.25">
      <c r="A29" s="4">
        <f t="shared" si="0"/>
        <v>41</v>
      </c>
      <c r="B29" s="26" t="s">
        <v>90</v>
      </c>
      <c r="C29" s="27" t="s">
        <v>157</v>
      </c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14.25" customHeight="1" x14ac:dyDescent="0.25">
      <c r="A30" s="4">
        <f t="shared" si="0"/>
        <v>42</v>
      </c>
      <c r="B30" s="26" t="s">
        <v>36</v>
      </c>
      <c r="C30" s="27" t="s">
        <v>148</v>
      </c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s="7" customFormat="1" ht="14.25" customHeight="1" x14ac:dyDescent="0.25">
      <c r="A31" s="4">
        <f t="shared" si="0"/>
        <v>43</v>
      </c>
      <c r="B31" s="26" t="s">
        <v>176</v>
      </c>
      <c r="C31" s="27" t="s">
        <v>181</v>
      </c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s="7" customFormat="1" ht="14.25" customHeight="1" x14ac:dyDescent="0.25">
      <c r="A32" s="4">
        <f t="shared" si="0"/>
        <v>44</v>
      </c>
      <c r="B32" s="26" t="s">
        <v>32</v>
      </c>
      <c r="C32" s="27" t="s">
        <v>147</v>
      </c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14.25" customHeight="1" x14ac:dyDescent="0.25">
      <c r="A33" s="4">
        <f t="shared" si="0"/>
        <v>45</v>
      </c>
      <c r="B33" s="26" t="s">
        <v>60</v>
      </c>
      <c r="C33" s="27" t="s">
        <v>60</v>
      </c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4.25" customHeight="1" x14ac:dyDescent="0.25">
      <c r="A34" s="4">
        <f t="shared" si="0"/>
        <v>46</v>
      </c>
      <c r="B34" s="26" t="s">
        <v>80</v>
      </c>
      <c r="C34" s="27" t="s">
        <v>153</v>
      </c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14.25" customHeight="1" x14ac:dyDescent="0.25">
      <c r="A35" s="4">
        <f t="shared" si="0"/>
        <v>47</v>
      </c>
      <c r="B35" s="26" t="s">
        <v>48</v>
      </c>
      <c r="C35" s="27" t="s">
        <v>144</v>
      </c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s="7" customFormat="1" ht="14.25" customHeight="1" x14ac:dyDescent="0.25">
      <c r="A36" s="4">
        <f t="shared" si="0"/>
        <v>48</v>
      </c>
      <c r="B36" s="4" t="s">
        <v>165</v>
      </c>
      <c r="C36" s="27" t="s">
        <v>168</v>
      </c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s="7" customFormat="1" ht="14.25" customHeight="1" x14ac:dyDescent="0.25">
      <c r="A37" s="4">
        <f t="shared" si="0"/>
        <v>49</v>
      </c>
      <c r="B37" s="26" t="s">
        <v>51</v>
      </c>
      <c r="C37" s="27" t="s">
        <v>125</v>
      </c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14.25" customHeight="1" x14ac:dyDescent="0.25">
      <c r="A38" s="4">
        <f t="shared" si="0"/>
        <v>50</v>
      </c>
      <c r="B38" s="26" t="s">
        <v>16</v>
      </c>
      <c r="C38" s="27" t="s">
        <v>131</v>
      </c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14.25" customHeight="1" x14ac:dyDescent="0.25">
      <c r="A39" s="4">
        <f t="shared" si="0"/>
        <v>51</v>
      </c>
      <c r="B39" s="26" t="s">
        <v>23</v>
      </c>
      <c r="C39" s="27" t="s">
        <v>130</v>
      </c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ht="14.25" customHeight="1" x14ac:dyDescent="0.25">
      <c r="A40" s="4">
        <f t="shared" si="0"/>
        <v>52</v>
      </c>
      <c r="B40" s="26" t="s">
        <v>18</v>
      </c>
      <c r="C40" s="27" t="s">
        <v>146</v>
      </c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ht="14.25" customHeight="1" x14ac:dyDescent="0.25">
      <c r="A41" s="4">
        <f t="shared" si="0"/>
        <v>53</v>
      </c>
      <c r="B41" s="26" t="s">
        <v>8</v>
      </c>
      <c r="C41" s="27" t="s">
        <v>129</v>
      </c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s="7" customFormat="1" ht="14.25" customHeight="1" x14ac:dyDescent="0.25">
      <c r="A42" s="4">
        <f>A26+1</f>
        <v>21</v>
      </c>
      <c r="B42" s="26" t="s">
        <v>44</v>
      </c>
      <c r="C42" s="27" t="s">
        <v>136</v>
      </c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s="7" customFormat="1" ht="14.25" customHeight="1" x14ac:dyDescent="0.25">
      <c r="A43" s="4">
        <f t="shared" ref="A43:A60" si="1">A42+1</f>
        <v>22</v>
      </c>
      <c r="B43" s="26" t="s">
        <v>34</v>
      </c>
      <c r="C43" s="27" t="s">
        <v>141</v>
      </c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s="7" customFormat="1" ht="14.25" customHeight="1" x14ac:dyDescent="0.25">
      <c r="A44" s="4">
        <f t="shared" si="1"/>
        <v>23</v>
      </c>
      <c r="B44" s="26" t="s">
        <v>68</v>
      </c>
      <c r="C44" s="27" t="s">
        <v>155</v>
      </c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s="7" customFormat="1" ht="14.25" customHeight="1" x14ac:dyDescent="0.25">
      <c r="A45" s="4">
        <f t="shared" si="1"/>
        <v>24</v>
      </c>
      <c r="B45" s="26" t="s">
        <v>30</v>
      </c>
      <c r="C45" s="27" t="s">
        <v>124</v>
      </c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s="7" customFormat="1" ht="14.25" customHeight="1" x14ac:dyDescent="0.25">
      <c r="A46" s="4">
        <f t="shared" si="1"/>
        <v>25</v>
      </c>
      <c r="B46" s="26" t="s">
        <v>66</v>
      </c>
      <c r="C46" s="27" t="s">
        <v>132</v>
      </c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s="7" customFormat="1" ht="14.25" customHeight="1" x14ac:dyDescent="0.25">
      <c r="A47" s="4">
        <f t="shared" si="1"/>
        <v>26</v>
      </c>
      <c r="B47" s="26" t="s">
        <v>9</v>
      </c>
      <c r="C47" s="27" t="s">
        <v>123</v>
      </c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s="7" customFormat="1" ht="14.25" customHeight="1" x14ac:dyDescent="0.25">
      <c r="A48" s="4">
        <f t="shared" si="1"/>
        <v>27</v>
      </c>
      <c r="B48" s="26" t="s">
        <v>25</v>
      </c>
      <c r="C48" s="27" t="s">
        <v>25</v>
      </c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s="7" customFormat="1" ht="14.25" customHeight="1" x14ac:dyDescent="0.25">
      <c r="A49" s="4">
        <f t="shared" si="1"/>
        <v>28</v>
      </c>
      <c r="B49" s="26" t="s">
        <v>64</v>
      </c>
      <c r="C49" s="27" t="s">
        <v>64</v>
      </c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ht="14.25" customHeight="1" x14ac:dyDescent="0.25">
      <c r="A50" s="4">
        <f t="shared" si="1"/>
        <v>29</v>
      </c>
      <c r="B50" s="26" t="s">
        <v>46</v>
      </c>
      <c r="C50" s="27" t="s">
        <v>152</v>
      </c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ht="14.25" customHeight="1" x14ac:dyDescent="0.25">
      <c r="A51" s="4">
        <f t="shared" si="1"/>
        <v>30</v>
      </c>
      <c r="B51" s="26" t="s">
        <v>22</v>
      </c>
      <c r="C51" s="27" t="s">
        <v>138</v>
      </c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s="7" customFormat="1" ht="14.25" customHeight="1" x14ac:dyDescent="0.25">
      <c r="A52" s="4">
        <f t="shared" si="1"/>
        <v>31</v>
      </c>
      <c r="B52" s="26" t="s">
        <v>94</v>
      </c>
      <c r="C52" s="27" t="s">
        <v>94</v>
      </c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s="7" customFormat="1" ht="14.25" customHeight="1" x14ac:dyDescent="0.25">
      <c r="A53" s="4">
        <f t="shared" si="1"/>
        <v>32</v>
      </c>
      <c r="B53" s="26" t="s">
        <v>58</v>
      </c>
      <c r="C53" s="27" t="s">
        <v>158</v>
      </c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ht="14.25" customHeight="1" x14ac:dyDescent="0.25">
      <c r="A54" s="4">
        <f t="shared" si="1"/>
        <v>33</v>
      </c>
      <c r="B54" s="26" t="s">
        <v>164</v>
      </c>
      <c r="C54" s="27" t="s">
        <v>169</v>
      </c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ht="14.25" customHeight="1" x14ac:dyDescent="0.25">
      <c r="A55" s="4">
        <f t="shared" si="1"/>
        <v>34</v>
      </c>
      <c r="B55" s="4" t="s">
        <v>117</v>
      </c>
      <c r="C55" s="5" t="s">
        <v>120</v>
      </c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ht="14.25" customHeight="1" x14ac:dyDescent="0.25">
      <c r="A56" s="4">
        <f t="shared" si="1"/>
        <v>35</v>
      </c>
      <c r="B56" s="26" t="s">
        <v>29</v>
      </c>
      <c r="C56" s="27" t="s">
        <v>159</v>
      </c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s="7" customFormat="1" ht="14.25" customHeight="1" x14ac:dyDescent="0.25">
      <c r="A57" s="4">
        <f t="shared" si="1"/>
        <v>36</v>
      </c>
      <c r="B57" s="26" t="s">
        <v>92</v>
      </c>
      <c r="C57" s="27" t="s">
        <v>92</v>
      </c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ht="14.25" customHeight="1" x14ac:dyDescent="0.25">
      <c r="A58" s="4">
        <f t="shared" si="1"/>
        <v>37</v>
      </c>
      <c r="B58" s="26" t="s">
        <v>56</v>
      </c>
      <c r="C58" s="27" t="s">
        <v>156</v>
      </c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ht="14.25" customHeight="1" x14ac:dyDescent="0.25">
      <c r="A59" s="4">
        <f t="shared" si="1"/>
        <v>38</v>
      </c>
      <c r="B59" s="26" t="s">
        <v>20</v>
      </c>
      <c r="C59" s="27" t="s">
        <v>134</v>
      </c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ht="14.25" customHeight="1" x14ac:dyDescent="0.25">
      <c r="A60" s="4">
        <f t="shared" si="1"/>
        <v>39</v>
      </c>
      <c r="B60" s="4" t="s">
        <v>189</v>
      </c>
      <c r="C60" s="62" t="s">
        <v>195</v>
      </c>
      <c r="D60" s="8" t="s">
        <v>197</v>
      </c>
      <c r="E60" s="8"/>
      <c r="F60" s="8"/>
      <c r="G60" s="8"/>
      <c r="H60" s="8"/>
      <c r="I60" s="8"/>
      <c r="J60" s="8"/>
      <c r="K60" s="8"/>
      <c r="L60" s="8"/>
      <c r="M60" s="8"/>
    </row>
    <row r="62" spans="1:13" ht="14.25" customHeight="1" x14ac:dyDescent="0.25">
      <c r="B62" s="20" t="s">
        <v>108</v>
      </c>
      <c r="C62" s="20" t="s">
        <v>107</v>
      </c>
      <c r="K62" s="1" t="s">
        <v>182</v>
      </c>
    </row>
    <row r="64" spans="1:13" x14ac:dyDescent="0.25">
      <c r="D64" s="11"/>
      <c r="E64" s="11"/>
      <c r="G64" s="11"/>
      <c r="I64" s="11"/>
      <c r="L64" s="11"/>
    </row>
    <row r="65" spans="3:12" x14ac:dyDescent="0.25">
      <c r="D65" s="11"/>
      <c r="E65" s="11"/>
      <c r="F65" s="11"/>
      <c r="G65" s="11"/>
      <c r="H65" s="11"/>
      <c r="I65" s="11"/>
      <c r="J65" s="11"/>
      <c r="K65" s="11"/>
    </row>
    <row r="66" spans="3:12" x14ac:dyDescent="0.25">
      <c r="D66" s="11"/>
      <c r="E66" s="11"/>
      <c r="F66" s="11"/>
      <c r="G66" s="11"/>
      <c r="H66" s="11"/>
      <c r="I66" s="11"/>
      <c r="J66" s="11"/>
      <c r="K66" s="11"/>
    </row>
    <row r="68" spans="3:12" x14ac:dyDescent="0.25">
      <c r="L68" s="11"/>
    </row>
    <row r="69" spans="3:12" x14ac:dyDescent="0.25">
      <c r="L69" s="11"/>
    </row>
    <row r="70" spans="3:12" x14ac:dyDescent="0.2">
      <c r="C70" s="16"/>
      <c r="E70" s="9"/>
      <c r="F70" s="9"/>
      <c r="G70" s="9"/>
      <c r="H70" s="9"/>
      <c r="J70" s="14"/>
      <c r="K70" s="14"/>
    </row>
    <row r="71" spans="3:12" x14ac:dyDescent="0.25">
      <c r="C71" s="9"/>
      <c r="E71" s="9"/>
      <c r="F71" s="9"/>
      <c r="G71" s="9"/>
      <c r="H71" s="12"/>
      <c r="J71" s="15"/>
      <c r="K71" s="13"/>
    </row>
    <row r="72" spans="3:12" x14ac:dyDescent="0.25">
      <c r="C72" s="9"/>
      <c r="E72" s="9"/>
      <c r="F72" s="9"/>
      <c r="G72" s="9"/>
      <c r="H72" s="12"/>
      <c r="J72" s="15"/>
      <c r="K72" s="14"/>
    </row>
    <row r="73" spans="3:12" x14ac:dyDescent="0.25">
      <c r="J73" s="14"/>
      <c r="K73" s="14"/>
    </row>
  </sheetData>
  <sortState ref="B7:M60">
    <sortCondition descending="1" ref="M7:M60"/>
  </sortState>
  <mergeCells count="9">
    <mergeCell ref="A4:C4"/>
    <mergeCell ref="A5:A6"/>
    <mergeCell ref="B5:B6"/>
    <mergeCell ref="C5:C6"/>
    <mergeCell ref="L5:M5"/>
    <mergeCell ref="J5:K5"/>
    <mergeCell ref="L4:M4"/>
    <mergeCell ref="E1:I2"/>
    <mergeCell ref="D5:I5"/>
  </mergeCells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MNG</vt:lpstr>
      <vt:lpstr>ENG</vt:lpstr>
      <vt:lpstr>MNG!Print_Area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Ulziibat</dc:creator>
  <cp:lastModifiedBy>Ариунсанаа . С</cp:lastModifiedBy>
  <cp:lastPrinted>2019-10-23T08:53:38Z</cp:lastPrinted>
  <dcterms:created xsi:type="dcterms:W3CDTF">2017-04-06T23:52:35Z</dcterms:created>
  <dcterms:modified xsi:type="dcterms:W3CDTF">2022-10-12T07:33:56Z</dcterms:modified>
</cp:coreProperties>
</file>