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3\"/>
    </mc:Choice>
  </mc:AlternateContent>
  <xr:revisionPtr revIDLastSave="0" documentId="13_ncr:1_{7A908B05-8720-4F31-8A5B-39A575CC98B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hart1" sheetId="4" r:id="rId1"/>
    <sheet name="Sheet1" sheetId="1" r:id="rId2"/>
    <sheet name="Sheet2" sheetId="5" r:id="rId3"/>
  </sheets>
  <externalReferences>
    <externalReference r:id="rId4"/>
    <externalReference r:id="rId5"/>
  </externalReferences>
  <definedNames>
    <definedName name="_xlnm._FilterDatabase" localSheetId="1" hidden="1">Sheet1!$E$15:$F$67</definedName>
    <definedName name="_xlnm.Print_Area" localSheetId="1">Sheet1!$A$1:$O$70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  <c r="N18" i="1"/>
  <c r="N20" i="1"/>
  <c r="N19" i="1"/>
  <c r="N23" i="1"/>
  <c r="N24" i="1"/>
  <c r="N26" i="1"/>
  <c r="N25" i="1"/>
  <c r="N22" i="1"/>
  <c r="N27" i="1"/>
  <c r="N28" i="1"/>
  <c r="N29" i="1"/>
  <c r="N30" i="1"/>
  <c r="N31" i="1"/>
  <c r="N21" i="1"/>
  <c r="N33" i="1"/>
  <c r="N32" i="1"/>
  <c r="N34" i="1"/>
  <c r="N35" i="1"/>
  <c r="N36" i="1"/>
  <c r="N38" i="1"/>
  <c r="N37" i="1"/>
  <c r="N39" i="1"/>
  <c r="N41" i="1"/>
  <c r="N40" i="1"/>
  <c r="N43" i="1"/>
  <c r="N46" i="1"/>
  <c r="N42" i="1"/>
  <c r="N45" i="1"/>
  <c r="N47" i="1"/>
  <c r="N44" i="1"/>
  <c r="N48" i="1"/>
  <c r="N49" i="1"/>
  <c r="N50" i="1"/>
  <c r="N51" i="1"/>
  <c r="N52" i="1"/>
  <c r="N54" i="1"/>
  <c r="N53" i="1"/>
  <c r="N57" i="1"/>
  <c r="N58" i="1"/>
  <c r="N56" i="1"/>
  <c r="N59" i="1"/>
  <c r="N55" i="1"/>
  <c r="N60" i="1"/>
  <c r="N61" i="1"/>
  <c r="N62" i="1"/>
  <c r="N63" i="1"/>
  <c r="N64" i="1"/>
  <c r="N65" i="1"/>
  <c r="N66" i="1"/>
  <c r="N16" i="1"/>
  <c r="M17" i="1"/>
  <c r="M18" i="1"/>
  <c r="M20" i="1"/>
  <c r="M19" i="1"/>
  <c r="M23" i="1"/>
  <c r="M24" i="1"/>
  <c r="M26" i="1"/>
  <c r="M25" i="1"/>
  <c r="M22" i="1"/>
  <c r="M27" i="1"/>
  <c r="M28" i="1"/>
  <c r="M29" i="1"/>
  <c r="M30" i="1"/>
  <c r="M31" i="1"/>
  <c r="M21" i="1"/>
  <c r="M33" i="1"/>
  <c r="M32" i="1"/>
  <c r="M34" i="1"/>
  <c r="M35" i="1"/>
  <c r="M36" i="1"/>
  <c r="M38" i="1"/>
  <c r="M37" i="1"/>
  <c r="M39" i="1"/>
  <c r="M41" i="1"/>
  <c r="M40" i="1"/>
  <c r="M43" i="1"/>
  <c r="M46" i="1"/>
  <c r="M42" i="1"/>
  <c r="M45" i="1"/>
  <c r="M47" i="1"/>
  <c r="M44" i="1"/>
  <c r="M48" i="1"/>
  <c r="M49" i="1"/>
  <c r="M50" i="1"/>
  <c r="M51" i="1"/>
  <c r="M52" i="1"/>
  <c r="M54" i="1"/>
  <c r="M53" i="1"/>
  <c r="M57" i="1"/>
  <c r="M58" i="1"/>
  <c r="M56" i="1"/>
  <c r="M59" i="1"/>
  <c r="M55" i="1"/>
  <c r="M60" i="1"/>
  <c r="M61" i="1"/>
  <c r="M62" i="1"/>
  <c r="M63" i="1"/>
  <c r="M64" i="1"/>
  <c r="M65" i="1"/>
  <c r="M66" i="1"/>
  <c r="M16" i="1"/>
  <c r="L17" i="1"/>
  <c r="L18" i="1"/>
  <c r="L20" i="1"/>
  <c r="L19" i="1"/>
  <c r="L23" i="1"/>
  <c r="L24" i="1"/>
  <c r="L26" i="1"/>
  <c r="L25" i="1"/>
  <c r="L22" i="1"/>
  <c r="L27" i="1"/>
  <c r="L28" i="1"/>
  <c r="L29" i="1"/>
  <c r="L30" i="1"/>
  <c r="L31" i="1"/>
  <c r="L21" i="1"/>
  <c r="L33" i="1"/>
  <c r="L32" i="1"/>
  <c r="L34" i="1"/>
  <c r="L35" i="1"/>
  <c r="L36" i="1"/>
  <c r="L38" i="1"/>
  <c r="L37" i="1"/>
  <c r="L39" i="1"/>
  <c r="L41" i="1"/>
  <c r="L40" i="1"/>
  <c r="L43" i="1"/>
  <c r="L46" i="1"/>
  <c r="L42" i="1"/>
  <c r="L45" i="1"/>
  <c r="L47" i="1"/>
  <c r="L44" i="1"/>
  <c r="L48" i="1"/>
  <c r="L49" i="1"/>
  <c r="L50" i="1"/>
  <c r="L51" i="1"/>
  <c r="L52" i="1"/>
  <c r="L54" i="1"/>
  <c r="L53" i="1"/>
  <c r="L57" i="1"/>
  <c r="L58" i="1"/>
  <c r="L56" i="1"/>
  <c r="L59" i="1"/>
  <c r="L55" i="1"/>
  <c r="L60" i="1"/>
  <c r="L61" i="1"/>
  <c r="L62" i="1"/>
  <c r="L63" i="1"/>
  <c r="L64" i="1"/>
  <c r="L65" i="1"/>
  <c r="L66" i="1"/>
  <c r="L16" i="1"/>
  <c r="J17" i="1"/>
  <c r="J18" i="1"/>
  <c r="J20" i="1"/>
  <c r="J19" i="1"/>
  <c r="J23" i="1"/>
  <c r="J24" i="1"/>
  <c r="J26" i="1"/>
  <c r="J25" i="1"/>
  <c r="J22" i="1"/>
  <c r="J27" i="1"/>
  <c r="J28" i="1"/>
  <c r="J29" i="1"/>
  <c r="J30" i="1"/>
  <c r="J31" i="1"/>
  <c r="J21" i="1"/>
  <c r="J33" i="1"/>
  <c r="J32" i="1"/>
  <c r="J34" i="1"/>
  <c r="J35" i="1"/>
  <c r="J36" i="1"/>
  <c r="J38" i="1"/>
  <c r="J37" i="1"/>
  <c r="J39" i="1"/>
  <c r="J41" i="1"/>
  <c r="J40" i="1"/>
  <c r="J43" i="1"/>
  <c r="J46" i="1"/>
  <c r="J42" i="1"/>
  <c r="J45" i="1"/>
  <c r="J47" i="1"/>
  <c r="J44" i="1"/>
  <c r="J48" i="1"/>
  <c r="J49" i="1"/>
  <c r="J50" i="1"/>
  <c r="J51" i="1"/>
  <c r="J52" i="1"/>
  <c r="J54" i="1"/>
  <c r="J53" i="1"/>
  <c r="J57" i="1"/>
  <c r="J58" i="1"/>
  <c r="J56" i="1"/>
  <c r="J59" i="1"/>
  <c r="J55" i="1"/>
  <c r="J60" i="1"/>
  <c r="J61" i="1"/>
  <c r="J62" i="1"/>
  <c r="J63" i="1"/>
  <c r="J64" i="1"/>
  <c r="J65" i="1"/>
  <c r="J66" i="1"/>
  <c r="J16" i="1"/>
  <c r="I17" i="1"/>
  <c r="I18" i="1"/>
  <c r="I20" i="1"/>
  <c r="I19" i="1"/>
  <c r="I23" i="1"/>
  <c r="I24" i="1"/>
  <c r="I26" i="1"/>
  <c r="I25" i="1"/>
  <c r="I22" i="1"/>
  <c r="I27" i="1"/>
  <c r="I28" i="1"/>
  <c r="I29" i="1"/>
  <c r="I30" i="1"/>
  <c r="I31" i="1"/>
  <c r="I21" i="1"/>
  <c r="I33" i="1"/>
  <c r="I32" i="1"/>
  <c r="I34" i="1"/>
  <c r="I35" i="1"/>
  <c r="I36" i="1"/>
  <c r="I38" i="1"/>
  <c r="I37" i="1"/>
  <c r="I39" i="1"/>
  <c r="I41" i="1"/>
  <c r="I40" i="1"/>
  <c r="I43" i="1"/>
  <c r="I46" i="1"/>
  <c r="I42" i="1"/>
  <c r="I45" i="1"/>
  <c r="I47" i="1"/>
  <c r="I44" i="1"/>
  <c r="I48" i="1"/>
  <c r="I49" i="1"/>
  <c r="I50" i="1"/>
  <c r="I51" i="1"/>
  <c r="I52" i="1"/>
  <c r="I54" i="1"/>
  <c r="I53" i="1"/>
  <c r="I57" i="1"/>
  <c r="I58" i="1"/>
  <c r="I56" i="1"/>
  <c r="I59" i="1"/>
  <c r="I55" i="1"/>
  <c r="I60" i="1"/>
  <c r="I61" i="1"/>
  <c r="I62" i="1"/>
  <c r="I63" i="1"/>
  <c r="I64" i="1"/>
  <c r="I65" i="1"/>
  <c r="I66" i="1"/>
  <c r="I16" i="1"/>
  <c r="H17" i="1"/>
  <c r="H18" i="1"/>
  <c r="H20" i="1"/>
  <c r="H19" i="1"/>
  <c r="H23" i="1"/>
  <c r="H24" i="1"/>
  <c r="H26" i="1"/>
  <c r="H25" i="1"/>
  <c r="H22" i="1"/>
  <c r="H27" i="1"/>
  <c r="H28" i="1"/>
  <c r="H29" i="1"/>
  <c r="H30" i="1"/>
  <c r="H31" i="1"/>
  <c r="H21" i="1"/>
  <c r="H33" i="1"/>
  <c r="H32" i="1"/>
  <c r="H34" i="1"/>
  <c r="H35" i="1"/>
  <c r="H36" i="1"/>
  <c r="H38" i="1"/>
  <c r="H37" i="1"/>
  <c r="H39" i="1"/>
  <c r="H41" i="1"/>
  <c r="H40" i="1"/>
  <c r="H43" i="1"/>
  <c r="H46" i="1"/>
  <c r="H42" i="1"/>
  <c r="H45" i="1"/>
  <c r="H47" i="1"/>
  <c r="H44" i="1"/>
  <c r="H48" i="1"/>
  <c r="H49" i="1"/>
  <c r="H50" i="1"/>
  <c r="H51" i="1"/>
  <c r="H52" i="1"/>
  <c r="H54" i="1"/>
  <c r="H53" i="1"/>
  <c r="H57" i="1"/>
  <c r="H58" i="1"/>
  <c r="H56" i="1"/>
  <c r="H59" i="1"/>
  <c r="H55" i="1"/>
  <c r="H60" i="1"/>
  <c r="H61" i="1"/>
  <c r="H62" i="1"/>
  <c r="H63" i="1"/>
  <c r="H64" i="1"/>
  <c r="H65" i="1"/>
  <c r="H66" i="1"/>
  <c r="H16" i="1"/>
  <c r="G17" i="1"/>
  <c r="G18" i="1"/>
  <c r="G20" i="1"/>
  <c r="G19" i="1"/>
  <c r="G23" i="1"/>
  <c r="G24" i="1"/>
  <c r="G26" i="1"/>
  <c r="G25" i="1"/>
  <c r="G22" i="1"/>
  <c r="G27" i="1"/>
  <c r="G28" i="1"/>
  <c r="G29" i="1"/>
  <c r="G30" i="1"/>
  <c r="G31" i="1"/>
  <c r="G21" i="1"/>
  <c r="G33" i="1"/>
  <c r="G32" i="1"/>
  <c r="G34" i="1"/>
  <c r="G35" i="1"/>
  <c r="G36" i="1"/>
  <c r="G38" i="1"/>
  <c r="G37" i="1"/>
  <c r="G39" i="1"/>
  <c r="G41" i="1"/>
  <c r="G40" i="1"/>
  <c r="G43" i="1"/>
  <c r="G46" i="1"/>
  <c r="G42" i="1"/>
  <c r="G45" i="1"/>
  <c r="G47" i="1"/>
  <c r="G44" i="1"/>
  <c r="G48" i="1"/>
  <c r="G49" i="1"/>
  <c r="G50" i="1"/>
  <c r="G51" i="1"/>
  <c r="G52" i="1"/>
  <c r="G54" i="1"/>
  <c r="G53" i="1"/>
  <c r="G57" i="1"/>
  <c r="G58" i="1"/>
  <c r="G56" i="1"/>
  <c r="G59" i="1"/>
  <c r="G55" i="1"/>
  <c r="G60" i="1"/>
  <c r="G61" i="1"/>
  <c r="G62" i="1"/>
  <c r="G63" i="1"/>
  <c r="G64" i="1"/>
  <c r="G65" i="1"/>
  <c r="G66" i="1"/>
  <c r="G16" i="1"/>
  <c r="F55" i="5"/>
  <c r="C53" i="5"/>
  <c r="K25" i="1" l="1"/>
  <c r="K22" i="1"/>
  <c r="K23" i="1"/>
  <c r="K20" i="1"/>
  <c r="K19" i="1"/>
  <c r="K30" i="1"/>
  <c r="K62" i="1"/>
  <c r="K38" i="1"/>
  <c r="K18" i="1"/>
  <c r="K21" i="1"/>
  <c r="K28" i="1"/>
  <c r="K34" i="1"/>
  <c r="K33" i="1"/>
  <c r="K27" i="1"/>
  <c r="K26" i="1"/>
  <c r="K39" i="1"/>
  <c r="K37" i="1"/>
  <c r="K43" i="1"/>
  <c r="K55" i="1"/>
  <c r="K44" i="1"/>
  <c r="K64" i="1"/>
  <c r="K31" i="1"/>
  <c r="K45" i="1"/>
  <c r="K36" i="1"/>
  <c r="K60" i="1"/>
  <c r="K47" i="1"/>
  <c r="K58" i="1"/>
  <c r="K42" i="1"/>
  <c r="K46" i="1"/>
  <c r="K52" i="1"/>
  <c r="K57" i="1"/>
  <c r="K53" i="1"/>
  <c r="K50" i="1"/>
  <c r="K56" i="1"/>
  <c r="K40" i="1"/>
  <c r="K24" i="1"/>
  <c r="K49" i="1"/>
  <c r="K35" i="1"/>
  <c r="K48" i="1"/>
  <c r="K51" i="1"/>
  <c r="K29" i="1"/>
  <c r="K17" i="1"/>
  <c r="K61" i="1"/>
  <c r="K63" i="1"/>
  <c r="K41" i="1"/>
  <c r="K59" i="1"/>
  <c r="K65" i="1"/>
  <c r="K16" i="1"/>
  <c r="F67" i="1" l="1"/>
  <c r="E67" i="1"/>
  <c r="D67" i="1"/>
  <c r="K67" i="1" l="1"/>
  <c r="K70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9" i="1" s="1"/>
  <c r="A61" i="1" s="1"/>
  <c r="A62" i="1" s="1"/>
  <c r="A63" i="1" s="1"/>
  <c r="A64" i="1" s="1"/>
  <c r="O58" i="1" l="1"/>
  <c r="O55" i="1"/>
  <c r="O65" i="1"/>
  <c r="O59" i="1"/>
  <c r="O63" i="1"/>
  <c r="O60" i="1"/>
  <c r="O64" i="1"/>
  <c r="O70" i="1"/>
  <c r="O32" i="1"/>
  <c r="O53" i="1"/>
  <c r="O57" i="1"/>
  <c r="O33" i="1"/>
  <c r="O38" i="1"/>
  <c r="O35" i="1"/>
  <c r="O31" i="1"/>
  <c r="O56" i="1"/>
  <c r="O41" i="1"/>
  <c r="O17" i="1"/>
  <c r="O16" i="1"/>
  <c r="O25" i="1"/>
  <c r="O20" i="1"/>
  <c r="O21" i="1"/>
  <c r="O50" i="1"/>
  <c r="O24" i="1"/>
  <c r="O46" i="1"/>
  <c r="O34" i="1"/>
  <c r="O54" i="1"/>
  <c r="O45" i="1"/>
  <c r="O19" i="1"/>
  <c r="O30" i="1"/>
  <c r="O42" i="1"/>
  <c r="O27" i="1"/>
  <c r="O51" i="1"/>
  <c r="O49" i="1"/>
  <c r="O52" i="1"/>
  <c r="O47" i="1"/>
  <c r="O29" i="1"/>
  <c r="O23" i="1"/>
  <c r="O22" i="1"/>
  <c r="O61" i="1"/>
  <c r="O48" i="1"/>
  <c r="O40" i="1"/>
  <c r="O37" i="1"/>
  <c r="O26" i="1"/>
  <c r="O44" i="1"/>
  <c r="O18" i="1"/>
  <c r="O36" i="1"/>
  <c r="O28" i="1"/>
  <c r="O39" i="1"/>
  <c r="O43" i="1"/>
  <c r="O67" i="1" l="1"/>
</calcChain>
</file>

<file path=xl/sharedStrings.xml><?xml version="1.0" encoding="utf-8"?>
<sst xmlns="http://schemas.openxmlformats.org/spreadsheetml/2006/main" count="214" uniqueCount="125">
  <si>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</si>
  <si>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</si>
  <si>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</si>
  <si>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</si>
  <si>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</si>
  <si>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</si>
  <si>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</si>
  <si>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</si>
  <si>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</si>
  <si>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</si>
  <si>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</si>
  <si>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</si>
  <si>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</si>
  <si>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</si>
  <si>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</si>
  <si>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</si>
  <si>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</si>
  <si>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</si>
  <si>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</si>
  <si>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</si>
  <si>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</si>
  <si>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</si>
  <si>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</si>
  <si>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</si>
  <si>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</si>
  <si>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</si>
  <si>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</si>
  <si>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</si>
  <si>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</si>
  <si>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</si>
  <si>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</si>
  <si>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</si>
  <si>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</si>
  <si>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</si>
  <si>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</si>
  <si>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MICC</t>
  </si>
  <si>
    <t>ARGB</t>
  </si>
  <si>
    <t>BSK</t>
  </si>
  <si>
    <t>GATR</t>
  </si>
  <si>
    <t>GDSC</t>
  </si>
  <si>
    <t>ZGB</t>
  </si>
  <si>
    <t>SGC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</si>
  <si>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</si>
  <si>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</si>
  <si>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</si>
  <si>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</si>
  <si>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</si>
  <si>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</si>
  <si>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</si>
  <si>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</si>
  <si>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</si>
  <si>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</si>
  <si>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</si>
  <si>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</si>
  <si>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</si>
  <si>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</si>
  <si>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</si>
  <si>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</si>
  <si>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</si>
  <si>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</si>
  <si>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SILS</t>
  </si>
  <si>
    <t>INVC</t>
  </si>
  <si>
    <t>CTRL</t>
  </si>
  <si>
    <t>DOMI</t>
  </si>
  <si>
    <t>DOMIXSEC</t>
  </si>
  <si>
    <t>RISM</t>
  </si>
  <si>
    <t>RHINOS INVESTMENT</t>
  </si>
  <si>
    <t>ARD SECURITIES</t>
  </si>
  <si>
    <t>BDSEC</t>
  </si>
  <si>
    <t>GOLOMT CAPITAL</t>
  </si>
  <si>
    <t>MIRAE ASSET SECURITIES MONGOLIA</t>
  </si>
  <si>
    <t>STANDART INVESTMENT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</si>
  <si>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</si>
  <si>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</si>
  <si>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</si>
  <si>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</si>
  <si>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</si>
  <si>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</si>
  <si>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</si>
  <si>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ZERGED</t>
  </si>
  <si>
    <t>MONGOL SECURITIES</t>
  </si>
  <si>
    <t>SECAP</t>
  </si>
  <si>
    <t>LIFETIME INVESTMENT</t>
  </si>
  <si>
    <t>TAVAN BOGD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</si>
  <si>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</si>
  <si>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</si>
  <si>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</si>
  <si>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</si>
  <si>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</si>
  <si>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</si>
  <si>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</si>
  <si>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</si>
  <si>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</si>
  <si>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</si>
  <si>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</si>
  <si>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</si>
  <si>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</si>
  <si>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</si>
  <si>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</si>
  <si>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EURASIA CAPITAL HOLDING</t>
  </si>
  <si>
    <t>ALTAN KHOROMSOG</t>
  </si>
  <si>
    <t>ARGAI BEST</t>
  </si>
  <si>
    <t>BLUESKY SECURITIES</t>
  </si>
  <si>
    <t>BLACKSTONE INTERNATIONAL</t>
  </si>
  <si>
    <t>SG CAPITAL</t>
  </si>
  <si>
    <t>Equity / Investment fund</t>
  </si>
  <si>
    <t>STOK</t>
  </si>
  <si>
    <t>STOCKLAB SECURITIES</t>
  </si>
  <si>
    <t xml:space="preserve"> </t>
  </si>
  <si>
    <t>BKOC</t>
  </si>
  <si>
    <t>BKO CAPITAL</t>
  </si>
  <si>
    <t>TDB SECURITIES</t>
  </si>
  <si>
    <t>ULZII&amp;CO CAPITAL</t>
  </si>
  <si>
    <t>DH CAPITAL</t>
  </si>
  <si>
    <t>GACB</t>
  </si>
  <si>
    <t>GERELT ASSEMOUR CAPITAL</t>
  </si>
  <si>
    <t>TAVAN BOGD CAPITAL</t>
  </si>
  <si>
    <t>MANDAL CAPITAL MARKETS</t>
  </si>
  <si>
    <t>Trading value in 2023</t>
  </si>
  <si>
    <t>IPOs</t>
  </si>
  <si>
    <t>Khas bank IPO</t>
  </si>
  <si>
    <t>BID-BOND</t>
  </si>
  <si>
    <t xml:space="preserve"> ABS PLUS </t>
  </si>
  <si>
    <t>Trading value of June</t>
  </si>
  <si>
    <t>As of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</si>
</sst>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8" fillId="3" borderId="4" xfId="1" applyFont="1" applyFill="1" applyBorder="1" applyAlignment="1">
      <alignment vertical="center" wrapText="1"/>
    </xf>
    <xf numFmtId="43" fontId="8" fillId="3" borderId="4" xfId="1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0" fontId="4" fillId="0" borderId="0" xfId="0" applyFont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TDB SECURITIES </c:v>
                  </c:pt>
                  <c:pt idx="3">
                    <c:v> GOLOMT CAPITAL </c:v>
                  </c:pt>
                  <c:pt idx="4">
                    <c:v> MIRAE ASSET SECURITIES MONGOLIA </c:v>
                  </c:pt>
                  <c:pt idx="5">
                    <c:v> RHINOS INVESTMENT </c:v>
                  </c:pt>
                  <c:pt idx="6">
                    <c:v> ULZII&amp;CO CAPITAL </c:v>
                  </c:pt>
                  <c:pt idx="7">
                    <c:v> INVESCORE CAPITAL </c:v>
                  </c:pt>
                  <c:pt idx="8">
                    <c:v> MANDAL CAPITAL MARKETS </c:v>
                  </c:pt>
                  <c:pt idx="9">
                    <c:v> ARD SECURITIES </c:v>
                  </c:pt>
                  <c:pt idx="10">
                    <c:v> NOVEL INVESTMENT </c:v>
                  </c:pt>
                  <c:pt idx="11">
                    <c:v> APEX CAPITAL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STANDART INVESTMENT </c:v>
                  </c:pt>
                  <c:pt idx="15">
                    <c:v> GOODSEC </c:v>
                  </c:pt>
                  <c:pt idx="16">
                    <c:v> STOCKLAB SECURITIES </c:v>
                  </c:pt>
                  <c:pt idx="17">
                    <c:v> ARGAI BEST </c:v>
                  </c:pt>
                  <c:pt idx="18">
                    <c:v> GAULI </c:v>
                  </c:pt>
                  <c:pt idx="19">
                    <c:v> HUNNU EMPIRE </c:v>
                  </c:pt>
                  <c:pt idx="20">
                    <c:v> LIFETIME INVESTMENT </c:v>
                  </c:pt>
                  <c:pt idx="21">
                    <c:v> TULGAT CHANDMANI BAYAN </c:v>
                  </c:pt>
                  <c:pt idx="22">
                    <c:v> MONSEC </c:v>
                  </c:pt>
                  <c:pt idx="23">
                    <c:v> ZERGED </c:v>
                  </c:pt>
                  <c:pt idx="24">
                    <c:v> BULGAN BROKER </c:v>
                  </c:pt>
                  <c:pt idx="25">
                    <c:v> ALTAN KHOROMSOG </c:v>
                  </c:pt>
                  <c:pt idx="26">
                    <c:v> TAVAN BOGD </c:v>
                  </c:pt>
                  <c:pt idx="27">
                    <c:v> SG CAPITAL </c:v>
                  </c:pt>
                  <c:pt idx="28">
                    <c:v> SECAP </c:v>
                  </c:pt>
                  <c:pt idx="29">
                    <c:v> DARKHAN BROKER </c:v>
                  </c:pt>
                  <c:pt idx="30">
                    <c:v> GATSUURT TRADE </c:v>
                  </c:pt>
                  <c:pt idx="31">
                    <c:v> DH CAPITAL </c:v>
                  </c:pt>
                  <c:pt idx="32">
                    <c:v> TENGER CAPITAL </c:v>
                  </c:pt>
                  <c:pt idx="33">
                    <c:v> MERGEN SANAA </c:v>
                  </c:pt>
                  <c:pt idx="34">
                    <c:v> BATS </c:v>
                  </c:pt>
                  <c:pt idx="35">
                    <c:v> UNDURKHAAN INVEST </c:v>
                  </c:pt>
                  <c:pt idx="36">
                    <c:v> MONGOL SECURITIES </c:v>
                  </c:pt>
                  <c:pt idx="37">
                    <c:v> SANAR </c:v>
                  </c:pt>
                  <c:pt idx="38">
                    <c:v> BKO CAPITAL </c:v>
                  </c:pt>
                  <c:pt idx="39">
                    <c:v> BLOOMSBURY SECURITIES </c:v>
                  </c:pt>
                  <c:pt idx="40">
                    <c:v> NATIONAL SECURITIES </c:v>
                  </c:pt>
                  <c:pt idx="41">
                    <c:v> DOMIXSEC </c:v>
                  </c:pt>
                  <c:pt idx="42">
                    <c:v> GRANDDEVELOPMENT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BLACKSTONE INTERNATIONAL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TDB</c:v>
                  </c:pt>
                  <c:pt idx="3">
                    <c:v>GLMT</c:v>
                  </c:pt>
                  <c:pt idx="4">
                    <c:v>BZIN</c:v>
                  </c:pt>
                  <c:pt idx="5">
                    <c:v>RISM</c:v>
                  </c:pt>
                  <c:pt idx="6">
                    <c:v>ARD</c:v>
                  </c:pt>
                  <c:pt idx="7">
                    <c:v>INVC</c:v>
                  </c:pt>
                  <c:pt idx="8">
                    <c:v>MIBG</c:v>
                  </c:pt>
                  <c:pt idx="9">
                    <c:v>MNET</c:v>
                  </c:pt>
                  <c:pt idx="10">
                    <c:v>NOVL</c:v>
                  </c:pt>
                  <c:pt idx="11">
                    <c:v>TTOL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STIN</c:v>
                  </c:pt>
                  <c:pt idx="15">
                    <c:v>GDSC</c:v>
                  </c:pt>
                  <c:pt idx="16">
                    <c:v>STOK</c:v>
                  </c:pt>
                  <c:pt idx="17">
                    <c:v>ARGB</c:v>
                  </c:pt>
                  <c:pt idx="18">
                    <c:v>GAUL</c:v>
                  </c:pt>
                  <c:pt idx="19">
                    <c:v>HUN</c:v>
                  </c:pt>
                  <c:pt idx="20">
                    <c:v>LFTI</c:v>
                  </c:pt>
                  <c:pt idx="21">
                    <c:v>TCHB</c:v>
                  </c:pt>
                  <c:pt idx="22">
                    <c:v>MSEC</c:v>
                  </c:pt>
                  <c:pt idx="23">
                    <c:v>ZRGD</c:v>
                  </c:pt>
                  <c:pt idx="24">
                    <c:v>BULG</c:v>
                  </c:pt>
                  <c:pt idx="25">
                    <c:v>ALTN</c:v>
                  </c:pt>
                  <c:pt idx="26">
                    <c:v>TABO</c:v>
                  </c:pt>
                  <c:pt idx="27">
                    <c:v>SGC</c:v>
                  </c:pt>
                  <c:pt idx="28">
                    <c:v>SECP</c:v>
                  </c:pt>
                  <c:pt idx="29">
                    <c:v>DRBR</c:v>
                  </c:pt>
                  <c:pt idx="30">
                    <c:v>GATR</c:v>
                  </c:pt>
                  <c:pt idx="31">
                    <c:v>DELG</c:v>
                  </c:pt>
                  <c:pt idx="32">
                    <c:v>TNGR</c:v>
                  </c:pt>
                  <c:pt idx="33">
                    <c:v>MERG</c:v>
                  </c:pt>
                  <c:pt idx="34">
                    <c:v>BATS</c:v>
                  </c:pt>
                  <c:pt idx="35">
                    <c:v>UNDR</c:v>
                  </c:pt>
                  <c:pt idx="36">
                    <c:v>MONG</c:v>
                  </c:pt>
                  <c:pt idx="37">
                    <c:v>SANR</c:v>
                  </c:pt>
                  <c:pt idx="38">
                    <c:v>BKOC</c:v>
                  </c:pt>
                  <c:pt idx="39">
                    <c:v>BLMB</c:v>
                  </c:pt>
                  <c:pt idx="40">
                    <c:v>NSEC</c:v>
                  </c:pt>
                  <c:pt idx="41">
                    <c:v>DOMI</c:v>
                  </c:pt>
                  <c:pt idx="42">
                    <c:v>GDEV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Sheet1!$E$16:$E$66</c:f>
              <c:numCache>
                <c:formatCode>General</c:formatCode>
                <c:ptCount val="51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8">
                  <c:v>0</c:v>
                </c:pt>
                <c:pt idx="20">
                  <c:v>0</c:v>
                </c:pt>
                <c:pt idx="27">
                  <c:v>0</c:v>
                </c:pt>
                <c:pt idx="28">
                  <c:v>0</c:v>
                </c:pt>
                <c:pt idx="40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B-47E2-A681-E361A807F34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TDB SECURITIES </c:v>
                  </c:pt>
                  <c:pt idx="3">
                    <c:v> GOLOMT CAPITAL </c:v>
                  </c:pt>
                  <c:pt idx="4">
                    <c:v> MIRAE ASSET SECURITIES MONGOLIA </c:v>
                  </c:pt>
                  <c:pt idx="5">
                    <c:v> RHINOS INVESTMENT </c:v>
                  </c:pt>
                  <c:pt idx="6">
                    <c:v> ULZII&amp;CO CAPITAL </c:v>
                  </c:pt>
                  <c:pt idx="7">
                    <c:v> INVESCORE CAPITAL </c:v>
                  </c:pt>
                  <c:pt idx="8">
                    <c:v> MANDAL CAPITAL MARKETS </c:v>
                  </c:pt>
                  <c:pt idx="9">
                    <c:v> ARD SECURITIES </c:v>
                  </c:pt>
                  <c:pt idx="10">
                    <c:v> NOVEL INVESTMENT </c:v>
                  </c:pt>
                  <c:pt idx="11">
                    <c:v> APEX CAPITAL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STANDART INVESTMENT </c:v>
                  </c:pt>
                  <c:pt idx="15">
                    <c:v> GOODSEC </c:v>
                  </c:pt>
                  <c:pt idx="16">
                    <c:v> STOCKLAB SECURITIES </c:v>
                  </c:pt>
                  <c:pt idx="17">
                    <c:v> ARGAI BEST </c:v>
                  </c:pt>
                  <c:pt idx="18">
                    <c:v> GAULI </c:v>
                  </c:pt>
                  <c:pt idx="19">
                    <c:v> HUNNU EMPIRE </c:v>
                  </c:pt>
                  <c:pt idx="20">
                    <c:v> LIFETIME INVESTMENT </c:v>
                  </c:pt>
                  <c:pt idx="21">
                    <c:v> TULGAT CHANDMANI BAYAN </c:v>
                  </c:pt>
                  <c:pt idx="22">
                    <c:v> MONSEC </c:v>
                  </c:pt>
                  <c:pt idx="23">
                    <c:v> ZERGED </c:v>
                  </c:pt>
                  <c:pt idx="24">
                    <c:v> BULGAN BROKER </c:v>
                  </c:pt>
                  <c:pt idx="25">
                    <c:v> ALTAN KHOROMSOG </c:v>
                  </c:pt>
                  <c:pt idx="26">
                    <c:v> TAVAN BOGD </c:v>
                  </c:pt>
                  <c:pt idx="27">
                    <c:v> SG CAPITAL </c:v>
                  </c:pt>
                  <c:pt idx="28">
                    <c:v> SECAP </c:v>
                  </c:pt>
                  <c:pt idx="29">
                    <c:v> DARKHAN BROKER </c:v>
                  </c:pt>
                  <c:pt idx="30">
                    <c:v> GATSUURT TRADE </c:v>
                  </c:pt>
                  <c:pt idx="31">
                    <c:v> DH CAPITAL </c:v>
                  </c:pt>
                  <c:pt idx="32">
                    <c:v> TENGER CAPITAL </c:v>
                  </c:pt>
                  <c:pt idx="33">
                    <c:v> MERGEN SANAA </c:v>
                  </c:pt>
                  <c:pt idx="34">
                    <c:v> BATS </c:v>
                  </c:pt>
                  <c:pt idx="35">
                    <c:v> UNDURKHAAN INVEST </c:v>
                  </c:pt>
                  <c:pt idx="36">
                    <c:v> MONGOL SECURITIES </c:v>
                  </c:pt>
                  <c:pt idx="37">
                    <c:v> SANAR </c:v>
                  </c:pt>
                  <c:pt idx="38">
                    <c:v> BKO CAPITAL </c:v>
                  </c:pt>
                  <c:pt idx="39">
                    <c:v> BLOOMSBURY SECURITIES </c:v>
                  </c:pt>
                  <c:pt idx="40">
                    <c:v> NATIONAL SECURITIES </c:v>
                  </c:pt>
                  <c:pt idx="41">
                    <c:v> DOMIXSEC </c:v>
                  </c:pt>
                  <c:pt idx="42">
                    <c:v> GRANDDEVELOPMENT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BLACKSTONE INTERNATIONAL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TDB</c:v>
                  </c:pt>
                  <c:pt idx="3">
                    <c:v>GLMT</c:v>
                  </c:pt>
                  <c:pt idx="4">
                    <c:v>BZIN</c:v>
                  </c:pt>
                  <c:pt idx="5">
                    <c:v>RISM</c:v>
                  </c:pt>
                  <c:pt idx="6">
                    <c:v>ARD</c:v>
                  </c:pt>
                  <c:pt idx="7">
                    <c:v>INVC</c:v>
                  </c:pt>
                  <c:pt idx="8">
                    <c:v>MIBG</c:v>
                  </c:pt>
                  <c:pt idx="9">
                    <c:v>MNET</c:v>
                  </c:pt>
                  <c:pt idx="10">
                    <c:v>NOVL</c:v>
                  </c:pt>
                  <c:pt idx="11">
                    <c:v>TTOL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STIN</c:v>
                  </c:pt>
                  <c:pt idx="15">
                    <c:v>GDSC</c:v>
                  </c:pt>
                  <c:pt idx="16">
                    <c:v>STOK</c:v>
                  </c:pt>
                  <c:pt idx="17">
                    <c:v>ARGB</c:v>
                  </c:pt>
                  <c:pt idx="18">
                    <c:v>GAUL</c:v>
                  </c:pt>
                  <c:pt idx="19">
                    <c:v>HUN</c:v>
                  </c:pt>
                  <c:pt idx="20">
                    <c:v>LFTI</c:v>
                  </c:pt>
                  <c:pt idx="21">
                    <c:v>TCHB</c:v>
                  </c:pt>
                  <c:pt idx="22">
                    <c:v>MSEC</c:v>
                  </c:pt>
                  <c:pt idx="23">
                    <c:v>ZRGD</c:v>
                  </c:pt>
                  <c:pt idx="24">
                    <c:v>BULG</c:v>
                  </c:pt>
                  <c:pt idx="25">
                    <c:v>ALTN</c:v>
                  </c:pt>
                  <c:pt idx="26">
                    <c:v>TABO</c:v>
                  </c:pt>
                  <c:pt idx="27">
                    <c:v>SGC</c:v>
                  </c:pt>
                  <c:pt idx="28">
                    <c:v>SECP</c:v>
                  </c:pt>
                  <c:pt idx="29">
                    <c:v>DRBR</c:v>
                  </c:pt>
                  <c:pt idx="30">
                    <c:v>GATR</c:v>
                  </c:pt>
                  <c:pt idx="31">
                    <c:v>DELG</c:v>
                  </c:pt>
                  <c:pt idx="32">
                    <c:v>TNGR</c:v>
                  </c:pt>
                  <c:pt idx="33">
                    <c:v>MERG</c:v>
                  </c:pt>
                  <c:pt idx="34">
                    <c:v>BATS</c:v>
                  </c:pt>
                  <c:pt idx="35">
                    <c:v>UNDR</c:v>
                  </c:pt>
                  <c:pt idx="36">
                    <c:v>MONG</c:v>
                  </c:pt>
                  <c:pt idx="37">
                    <c:v>SANR</c:v>
                  </c:pt>
                  <c:pt idx="38">
                    <c:v>BKOC</c:v>
                  </c:pt>
                  <c:pt idx="39">
                    <c:v>BLMB</c:v>
                  </c:pt>
                  <c:pt idx="40">
                    <c:v>NSEC</c:v>
                  </c:pt>
                  <c:pt idx="41">
                    <c:v>DOMI</c:v>
                  </c:pt>
                  <c:pt idx="42">
                    <c:v>GDEV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Sheet1!$F$16:$F$66</c:f>
              <c:numCache>
                <c:formatCode>General</c:formatCode>
                <c:ptCount val="51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27">
                  <c:v>0</c:v>
                </c:pt>
                <c:pt idx="28">
                  <c:v>0</c:v>
                </c:pt>
                <c:pt idx="32">
                  <c:v>0</c:v>
                </c:pt>
                <c:pt idx="38">
                  <c:v>0</c:v>
                </c:pt>
                <c:pt idx="40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B-47E2-A681-E361A807F34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TDB SECURITIES </c:v>
                  </c:pt>
                  <c:pt idx="3">
                    <c:v> GOLOMT CAPITAL </c:v>
                  </c:pt>
                  <c:pt idx="4">
                    <c:v> MIRAE ASSET SECURITIES MONGOLIA </c:v>
                  </c:pt>
                  <c:pt idx="5">
                    <c:v> RHINOS INVESTMENT </c:v>
                  </c:pt>
                  <c:pt idx="6">
                    <c:v> ULZII&amp;CO CAPITAL </c:v>
                  </c:pt>
                  <c:pt idx="7">
                    <c:v> INVESCORE CAPITAL </c:v>
                  </c:pt>
                  <c:pt idx="8">
                    <c:v> MANDAL CAPITAL MARKETS </c:v>
                  </c:pt>
                  <c:pt idx="9">
                    <c:v> ARD SECURITIES </c:v>
                  </c:pt>
                  <c:pt idx="10">
                    <c:v> NOVEL INVESTMENT </c:v>
                  </c:pt>
                  <c:pt idx="11">
                    <c:v> APEX CAPITAL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STANDART INVESTMENT </c:v>
                  </c:pt>
                  <c:pt idx="15">
                    <c:v> GOODSEC </c:v>
                  </c:pt>
                  <c:pt idx="16">
                    <c:v> STOCKLAB SECURITIES </c:v>
                  </c:pt>
                  <c:pt idx="17">
                    <c:v> ARGAI BEST </c:v>
                  </c:pt>
                  <c:pt idx="18">
                    <c:v> GAULI </c:v>
                  </c:pt>
                  <c:pt idx="19">
                    <c:v> HUNNU EMPIRE </c:v>
                  </c:pt>
                  <c:pt idx="20">
                    <c:v> LIFETIME INVESTMENT </c:v>
                  </c:pt>
                  <c:pt idx="21">
                    <c:v> TULGAT CHANDMANI BAYAN </c:v>
                  </c:pt>
                  <c:pt idx="22">
                    <c:v> MONSEC </c:v>
                  </c:pt>
                  <c:pt idx="23">
                    <c:v> ZERGED </c:v>
                  </c:pt>
                  <c:pt idx="24">
                    <c:v> BULGAN BROKER </c:v>
                  </c:pt>
                  <c:pt idx="25">
                    <c:v> ALTAN KHOROMSOG </c:v>
                  </c:pt>
                  <c:pt idx="26">
                    <c:v> TAVAN BOGD </c:v>
                  </c:pt>
                  <c:pt idx="27">
                    <c:v> SG CAPITAL </c:v>
                  </c:pt>
                  <c:pt idx="28">
                    <c:v> SECAP </c:v>
                  </c:pt>
                  <c:pt idx="29">
                    <c:v> DARKHAN BROKER </c:v>
                  </c:pt>
                  <c:pt idx="30">
                    <c:v> GATSUURT TRADE </c:v>
                  </c:pt>
                  <c:pt idx="31">
                    <c:v> DH CAPITAL </c:v>
                  </c:pt>
                  <c:pt idx="32">
                    <c:v> TENGER CAPITAL </c:v>
                  </c:pt>
                  <c:pt idx="33">
                    <c:v> MERGEN SANAA </c:v>
                  </c:pt>
                  <c:pt idx="34">
                    <c:v> BATS </c:v>
                  </c:pt>
                  <c:pt idx="35">
                    <c:v> UNDURKHAAN INVEST </c:v>
                  </c:pt>
                  <c:pt idx="36">
                    <c:v> MONGOL SECURITIES </c:v>
                  </c:pt>
                  <c:pt idx="37">
                    <c:v> SANAR </c:v>
                  </c:pt>
                  <c:pt idx="38">
                    <c:v> BKO CAPITAL </c:v>
                  </c:pt>
                  <c:pt idx="39">
                    <c:v> BLOOMSBURY SECURITIES </c:v>
                  </c:pt>
                  <c:pt idx="40">
                    <c:v> NATIONAL SECURITIES </c:v>
                  </c:pt>
                  <c:pt idx="41">
                    <c:v> DOMIXSEC </c:v>
                  </c:pt>
                  <c:pt idx="42">
                    <c:v> GRANDDEVELOPMENT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BLACKSTONE INTERNATIONAL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TDB</c:v>
                  </c:pt>
                  <c:pt idx="3">
                    <c:v>GLMT</c:v>
                  </c:pt>
                  <c:pt idx="4">
                    <c:v>BZIN</c:v>
                  </c:pt>
                  <c:pt idx="5">
                    <c:v>RISM</c:v>
                  </c:pt>
                  <c:pt idx="6">
                    <c:v>ARD</c:v>
                  </c:pt>
                  <c:pt idx="7">
                    <c:v>INVC</c:v>
                  </c:pt>
                  <c:pt idx="8">
                    <c:v>MIBG</c:v>
                  </c:pt>
                  <c:pt idx="9">
                    <c:v>MNET</c:v>
                  </c:pt>
                  <c:pt idx="10">
                    <c:v>NOVL</c:v>
                  </c:pt>
                  <c:pt idx="11">
                    <c:v>TTOL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STIN</c:v>
                  </c:pt>
                  <c:pt idx="15">
                    <c:v>GDSC</c:v>
                  </c:pt>
                  <c:pt idx="16">
                    <c:v>STOK</c:v>
                  </c:pt>
                  <c:pt idx="17">
                    <c:v>ARGB</c:v>
                  </c:pt>
                  <c:pt idx="18">
                    <c:v>GAUL</c:v>
                  </c:pt>
                  <c:pt idx="19">
                    <c:v>HUN</c:v>
                  </c:pt>
                  <c:pt idx="20">
                    <c:v>LFTI</c:v>
                  </c:pt>
                  <c:pt idx="21">
                    <c:v>TCHB</c:v>
                  </c:pt>
                  <c:pt idx="22">
                    <c:v>MSEC</c:v>
                  </c:pt>
                  <c:pt idx="23">
                    <c:v>ZRGD</c:v>
                  </c:pt>
                  <c:pt idx="24">
                    <c:v>BULG</c:v>
                  </c:pt>
                  <c:pt idx="25">
                    <c:v>ALTN</c:v>
                  </c:pt>
                  <c:pt idx="26">
                    <c:v>TABO</c:v>
                  </c:pt>
                  <c:pt idx="27">
                    <c:v>SGC</c:v>
                  </c:pt>
                  <c:pt idx="28">
                    <c:v>SECP</c:v>
                  </c:pt>
                  <c:pt idx="29">
                    <c:v>DRBR</c:v>
                  </c:pt>
                  <c:pt idx="30">
                    <c:v>GATR</c:v>
                  </c:pt>
                  <c:pt idx="31">
                    <c:v>DELG</c:v>
                  </c:pt>
                  <c:pt idx="32">
                    <c:v>TNGR</c:v>
                  </c:pt>
                  <c:pt idx="33">
                    <c:v>MERG</c:v>
                  </c:pt>
                  <c:pt idx="34">
                    <c:v>BATS</c:v>
                  </c:pt>
                  <c:pt idx="35">
                    <c:v>UNDR</c:v>
                  </c:pt>
                  <c:pt idx="36">
                    <c:v>MONG</c:v>
                  </c:pt>
                  <c:pt idx="37">
                    <c:v>SANR</c:v>
                  </c:pt>
                  <c:pt idx="38">
                    <c:v>BKOC</c:v>
                  </c:pt>
                  <c:pt idx="39">
                    <c:v>BLMB</c:v>
                  </c:pt>
                  <c:pt idx="40">
                    <c:v>NSEC</c:v>
                  </c:pt>
                  <c:pt idx="41">
                    <c:v>DOMI</c:v>
                  </c:pt>
                  <c:pt idx="42">
                    <c:v>GDEV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Sheet1!$J$16:$J$66</c:f>
              <c:numCache>
                <c:formatCode>_(* #,##0.00_);_(* \(#,##0.00\);_(* "-"??_);_(@_)</c:formatCode>
                <c:ptCount val="51"/>
                <c:pt idx="0">
                  <c:v>10851023188.540001</c:v>
                </c:pt>
                <c:pt idx="1">
                  <c:v>1051489886.45</c:v>
                </c:pt>
                <c:pt idx="2">
                  <c:v>14408457406.23</c:v>
                </c:pt>
                <c:pt idx="3">
                  <c:v>4141915936.4099998</c:v>
                </c:pt>
                <c:pt idx="4">
                  <c:v>183597592.76999998</c:v>
                </c:pt>
                <c:pt idx="5">
                  <c:v>185285443.37</c:v>
                </c:pt>
                <c:pt idx="6">
                  <c:v>402524870.50999999</c:v>
                </c:pt>
                <c:pt idx="7">
                  <c:v>9634742650.4799995</c:v>
                </c:pt>
                <c:pt idx="8">
                  <c:v>2566357206.7400002</c:v>
                </c:pt>
                <c:pt idx="9">
                  <c:v>14405710696.84</c:v>
                </c:pt>
                <c:pt idx="10">
                  <c:v>88874608.349999994</c:v>
                </c:pt>
                <c:pt idx="11">
                  <c:v>1112192691.5999999</c:v>
                </c:pt>
                <c:pt idx="12">
                  <c:v>230848723.07999998</c:v>
                </c:pt>
                <c:pt idx="13">
                  <c:v>652103931.54999995</c:v>
                </c:pt>
                <c:pt idx="14">
                  <c:v>205225959.75999999</c:v>
                </c:pt>
                <c:pt idx="15">
                  <c:v>204877892.92000002</c:v>
                </c:pt>
                <c:pt idx="16">
                  <c:v>209722172.69999999</c:v>
                </c:pt>
                <c:pt idx="17">
                  <c:v>25898291.469999999</c:v>
                </c:pt>
                <c:pt idx="18">
                  <c:v>45823502.599999994</c:v>
                </c:pt>
                <c:pt idx="19">
                  <c:v>13574232.039999999</c:v>
                </c:pt>
                <c:pt idx="20">
                  <c:v>39307066.590000004</c:v>
                </c:pt>
                <c:pt idx="21">
                  <c:v>11322250.09</c:v>
                </c:pt>
                <c:pt idx="22">
                  <c:v>25248898.609999999</c:v>
                </c:pt>
                <c:pt idx="23">
                  <c:v>41666250.630000003</c:v>
                </c:pt>
                <c:pt idx="24">
                  <c:v>5748161</c:v>
                </c:pt>
                <c:pt idx="25">
                  <c:v>5283135.7</c:v>
                </c:pt>
                <c:pt idx="26">
                  <c:v>25516649</c:v>
                </c:pt>
                <c:pt idx="27">
                  <c:v>5902592.4699999997</c:v>
                </c:pt>
                <c:pt idx="28">
                  <c:v>64303057.710000001</c:v>
                </c:pt>
                <c:pt idx="29">
                  <c:v>7821553.96</c:v>
                </c:pt>
                <c:pt idx="30">
                  <c:v>204918</c:v>
                </c:pt>
                <c:pt idx="31">
                  <c:v>2719969.9</c:v>
                </c:pt>
                <c:pt idx="32">
                  <c:v>11120204.76</c:v>
                </c:pt>
                <c:pt idx="33">
                  <c:v>7621156</c:v>
                </c:pt>
                <c:pt idx="34">
                  <c:v>684477.1</c:v>
                </c:pt>
                <c:pt idx="35">
                  <c:v>10168502.130000001</c:v>
                </c:pt>
                <c:pt idx="36">
                  <c:v>566720</c:v>
                </c:pt>
                <c:pt idx="37">
                  <c:v>2340390</c:v>
                </c:pt>
                <c:pt idx="38">
                  <c:v>1934585.87</c:v>
                </c:pt>
                <c:pt idx="39">
                  <c:v>20343373.219999999</c:v>
                </c:pt>
                <c:pt idx="40">
                  <c:v>232351.94</c:v>
                </c:pt>
                <c:pt idx="41">
                  <c:v>319307</c:v>
                </c:pt>
                <c:pt idx="42">
                  <c:v>815901.5</c:v>
                </c:pt>
                <c:pt idx="43">
                  <c:v>1917894.37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AB-47E2-A681-E361A807F34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TDB SECURITIES </c:v>
                  </c:pt>
                  <c:pt idx="3">
                    <c:v> GOLOMT CAPITAL </c:v>
                  </c:pt>
                  <c:pt idx="4">
                    <c:v> MIRAE ASSET SECURITIES MONGOLIA </c:v>
                  </c:pt>
                  <c:pt idx="5">
                    <c:v> RHINOS INVESTMENT </c:v>
                  </c:pt>
                  <c:pt idx="6">
                    <c:v> ULZII&amp;CO CAPITAL </c:v>
                  </c:pt>
                  <c:pt idx="7">
                    <c:v> INVESCORE CAPITAL </c:v>
                  </c:pt>
                  <c:pt idx="8">
                    <c:v> MANDAL CAPITAL MARKETS </c:v>
                  </c:pt>
                  <c:pt idx="9">
                    <c:v> ARD SECURITIES </c:v>
                  </c:pt>
                  <c:pt idx="10">
                    <c:v> NOVEL INVESTMENT </c:v>
                  </c:pt>
                  <c:pt idx="11">
                    <c:v> APEX CAPITAL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STANDART INVESTMENT </c:v>
                  </c:pt>
                  <c:pt idx="15">
                    <c:v> GOODSEC </c:v>
                  </c:pt>
                  <c:pt idx="16">
                    <c:v> STOCKLAB SECURITIES </c:v>
                  </c:pt>
                  <c:pt idx="17">
                    <c:v> ARGAI BEST </c:v>
                  </c:pt>
                  <c:pt idx="18">
                    <c:v> GAULI </c:v>
                  </c:pt>
                  <c:pt idx="19">
                    <c:v> HUNNU EMPIRE </c:v>
                  </c:pt>
                  <c:pt idx="20">
                    <c:v> LIFETIME INVESTMENT </c:v>
                  </c:pt>
                  <c:pt idx="21">
                    <c:v> TULGAT CHANDMANI BAYAN </c:v>
                  </c:pt>
                  <c:pt idx="22">
                    <c:v> MONSEC </c:v>
                  </c:pt>
                  <c:pt idx="23">
                    <c:v> ZERGED </c:v>
                  </c:pt>
                  <c:pt idx="24">
                    <c:v> BULGAN BROKER </c:v>
                  </c:pt>
                  <c:pt idx="25">
                    <c:v> ALTAN KHOROMSOG </c:v>
                  </c:pt>
                  <c:pt idx="26">
                    <c:v> TAVAN BOGD </c:v>
                  </c:pt>
                  <c:pt idx="27">
                    <c:v> SG CAPITAL </c:v>
                  </c:pt>
                  <c:pt idx="28">
                    <c:v> SECAP </c:v>
                  </c:pt>
                  <c:pt idx="29">
                    <c:v> DARKHAN BROKER </c:v>
                  </c:pt>
                  <c:pt idx="30">
                    <c:v> GATSUURT TRADE </c:v>
                  </c:pt>
                  <c:pt idx="31">
                    <c:v> DH CAPITAL </c:v>
                  </c:pt>
                  <c:pt idx="32">
                    <c:v> TENGER CAPITAL </c:v>
                  </c:pt>
                  <c:pt idx="33">
                    <c:v> MERGEN SANAA </c:v>
                  </c:pt>
                  <c:pt idx="34">
                    <c:v> BATS </c:v>
                  </c:pt>
                  <c:pt idx="35">
                    <c:v> UNDURKHAAN INVEST </c:v>
                  </c:pt>
                  <c:pt idx="36">
                    <c:v> MONGOL SECURITIES </c:v>
                  </c:pt>
                  <c:pt idx="37">
                    <c:v> SANAR </c:v>
                  </c:pt>
                  <c:pt idx="38">
                    <c:v> BKO CAPITAL </c:v>
                  </c:pt>
                  <c:pt idx="39">
                    <c:v> BLOOMSBURY SECURITIES </c:v>
                  </c:pt>
                  <c:pt idx="40">
                    <c:v> NATIONAL SECURITIES </c:v>
                  </c:pt>
                  <c:pt idx="41">
                    <c:v> DOMIXSEC </c:v>
                  </c:pt>
                  <c:pt idx="42">
                    <c:v> GRANDDEVELOPMENT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BLACKSTONE INTERNATIONAL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TDB</c:v>
                  </c:pt>
                  <c:pt idx="3">
                    <c:v>GLMT</c:v>
                  </c:pt>
                  <c:pt idx="4">
                    <c:v>BZIN</c:v>
                  </c:pt>
                  <c:pt idx="5">
                    <c:v>RISM</c:v>
                  </c:pt>
                  <c:pt idx="6">
                    <c:v>ARD</c:v>
                  </c:pt>
                  <c:pt idx="7">
                    <c:v>INVC</c:v>
                  </c:pt>
                  <c:pt idx="8">
                    <c:v>MIBG</c:v>
                  </c:pt>
                  <c:pt idx="9">
                    <c:v>MNET</c:v>
                  </c:pt>
                  <c:pt idx="10">
                    <c:v>NOVL</c:v>
                  </c:pt>
                  <c:pt idx="11">
                    <c:v>TTOL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STIN</c:v>
                  </c:pt>
                  <c:pt idx="15">
                    <c:v>GDSC</c:v>
                  </c:pt>
                  <c:pt idx="16">
                    <c:v>STOK</c:v>
                  </c:pt>
                  <c:pt idx="17">
                    <c:v>ARGB</c:v>
                  </c:pt>
                  <c:pt idx="18">
                    <c:v>GAUL</c:v>
                  </c:pt>
                  <c:pt idx="19">
                    <c:v>HUN</c:v>
                  </c:pt>
                  <c:pt idx="20">
                    <c:v>LFTI</c:v>
                  </c:pt>
                  <c:pt idx="21">
                    <c:v>TCHB</c:v>
                  </c:pt>
                  <c:pt idx="22">
                    <c:v>MSEC</c:v>
                  </c:pt>
                  <c:pt idx="23">
                    <c:v>ZRGD</c:v>
                  </c:pt>
                  <c:pt idx="24">
                    <c:v>BULG</c:v>
                  </c:pt>
                  <c:pt idx="25">
                    <c:v>ALTN</c:v>
                  </c:pt>
                  <c:pt idx="26">
                    <c:v>TABO</c:v>
                  </c:pt>
                  <c:pt idx="27">
                    <c:v>SGC</c:v>
                  </c:pt>
                  <c:pt idx="28">
                    <c:v>SECP</c:v>
                  </c:pt>
                  <c:pt idx="29">
                    <c:v>DRBR</c:v>
                  </c:pt>
                  <c:pt idx="30">
                    <c:v>GATR</c:v>
                  </c:pt>
                  <c:pt idx="31">
                    <c:v>DELG</c:v>
                  </c:pt>
                  <c:pt idx="32">
                    <c:v>TNGR</c:v>
                  </c:pt>
                  <c:pt idx="33">
                    <c:v>MERG</c:v>
                  </c:pt>
                  <c:pt idx="34">
                    <c:v>BATS</c:v>
                  </c:pt>
                  <c:pt idx="35">
                    <c:v>UNDR</c:v>
                  </c:pt>
                  <c:pt idx="36">
                    <c:v>MONG</c:v>
                  </c:pt>
                  <c:pt idx="37">
                    <c:v>SANR</c:v>
                  </c:pt>
                  <c:pt idx="38">
                    <c:v>BKOC</c:v>
                  </c:pt>
                  <c:pt idx="39">
                    <c:v>BLMB</c:v>
                  </c:pt>
                  <c:pt idx="40">
                    <c:v>NSEC</c:v>
                  </c:pt>
                  <c:pt idx="41">
                    <c:v>DOMI</c:v>
                  </c:pt>
                  <c:pt idx="42">
                    <c:v>GDEV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Sheet1!$K$16:$K$66</c:f>
              <c:numCache>
                <c:formatCode>_(* #,##0.00_);_(* \(#,##0.00\);_(* "-"??_);_(@_)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AB-47E2-A681-E361A807F34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TDB SECURITIES </c:v>
                  </c:pt>
                  <c:pt idx="3">
                    <c:v> GOLOMT CAPITAL </c:v>
                  </c:pt>
                  <c:pt idx="4">
                    <c:v> MIRAE ASSET SECURITIES MONGOLIA </c:v>
                  </c:pt>
                  <c:pt idx="5">
                    <c:v> RHINOS INVESTMENT </c:v>
                  </c:pt>
                  <c:pt idx="6">
                    <c:v> ULZII&amp;CO CAPITAL </c:v>
                  </c:pt>
                  <c:pt idx="7">
                    <c:v> INVESCORE CAPITAL </c:v>
                  </c:pt>
                  <c:pt idx="8">
                    <c:v> MANDAL CAPITAL MARKETS </c:v>
                  </c:pt>
                  <c:pt idx="9">
                    <c:v> ARD SECURITIES </c:v>
                  </c:pt>
                  <c:pt idx="10">
                    <c:v> NOVEL INVESTMENT </c:v>
                  </c:pt>
                  <c:pt idx="11">
                    <c:v> APEX CAPITAL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STANDART INVESTMENT </c:v>
                  </c:pt>
                  <c:pt idx="15">
                    <c:v> GOODSEC </c:v>
                  </c:pt>
                  <c:pt idx="16">
                    <c:v> STOCKLAB SECURITIES </c:v>
                  </c:pt>
                  <c:pt idx="17">
                    <c:v> ARGAI BEST </c:v>
                  </c:pt>
                  <c:pt idx="18">
                    <c:v> GAULI </c:v>
                  </c:pt>
                  <c:pt idx="19">
                    <c:v> HUNNU EMPIRE </c:v>
                  </c:pt>
                  <c:pt idx="20">
                    <c:v> LIFETIME INVESTMENT </c:v>
                  </c:pt>
                  <c:pt idx="21">
                    <c:v> TULGAT CHANDMANI BAYAN </c:v>
                  </c:pt>
                  <c:pt idx="22">
                    <c:v> MONSEC </c:v>
                  </c:pt>
                  <c:pt idx="23">
                    <c:v> ZERGED </c:v>
                  </c:pt>
                  <c:pt idx="24">
                    <c:v> BULGAN BROKER </c:v>
                  </c:pt>
                  <c:pt idx="25">
                    <c:v> ALTAN KHOROMSOG </c:v>
                  </c:pt>
                  <c:pt idx="26">
                    <c:v> TAVAN BOGD </c:v>
                  </c:pt>
                  <c:pt idx="27">
                    <c:v> SG CAPITAL </c:v>
                  </c:pt>
                  <c:pt idx="28">
                    <c:v> SECAP </c:v>
                  </c:pt>
                  <c:pt idx="29">
                    <c:v> DARKHAN BROKER </c:v>
                  </c:pt>
                  <c:pt idx="30">
                    <c:v> GATSUURT TRADE </c:v>
                  </c:pt>
                  <c:pt idx="31">
                    <c:v> DH CAPITAL </c:v>
                  </c:pt>
                  <c:pt idx="32">
                    <c:v> TENGER CAPITAL </c:v>
                  </c:pt>
                  <c:pt idx="33">
                    <c:v> MERGEN SANAA </c:v>
                  </c:pt>
                  <c:pt idx="34">
                    <c:v> BATS </c:v>
                  </c:pt>
                  <c:pt idx="35">
                    <c:v> UNDURKHAAN INVEST </c:v>
                  </c:pt>
                  <c:pt idx="36">
                    <c:v> MONGOL SECURITIES </c:v>
                  </c:pt>
                  <c:pt idx="37">
                    <c:v> SANAR </c:v>
                  </c:pt>
                  <c:pt idx="38">
                    <c:v> BKO CAPITAL </c:v>
                  </c:pt>
                  <c:pt idx="39">
                    <c:v> BLOOMSBURY SECURITIES </c:v>
                  </c:pt>
                  <c:pt idx="40">
                    <c:v> NATIONAL SECURITIES </c:v>
                  </c:pt>
                  <c:pt idx="41">
                    <c:v> DOMIXSEC </c:v>
                  </c:pt>
                  <c:pt idx="42">
                    <c:v> GRANDDEVELOPMENT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BLACKSTONE INTERNATIONAL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TDB</c:v>
                  </c:pt>
                  <c:pt idx="3">
                    <c:v>GLMT</c:v>
                  </c:pt>
                  <c:pt idx="4">
                    <c:v>BZIN</c:v>
                  </c:pt>
                  <c:pt idx="5">
                    <c:v>RISM</c:v>
                  </c:pt>
                  <c:pt idx="6">
                    <c:v>ARD</c:v>
                  </c:pt>
                  <c:pt idx="7">
                    <c:v>INVC</c:v>
                  </c:pt>
                  <c:pt idx="8">
                    <c:v>MIBG</c:v>
                  </c:pt>
                  <c:pt idx="9">
                    <c:v>MNET</c:v>
                  </c:pt>
                  <c:pt idx="10">
                    <c:v>NOVL</c:v>
                  </c:pt>
                  <c:pt idx="11">
                    <c:v>TTOL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STIN</c:v>
                  </c:pt>
                  <c:pt idx="15">
                    <c:v>GDSC</c:v>
                  </c:pt>
                  <c:pt idx="16">
                    <c:v>STOK</c:v>
                  </c:pt>
                  <c:pt idx="17">
                    <c:v>ARGB</c:v>
                  </c:pt>
                  <c:pt idx="18">
                    <c:v>GAUL</c:v>
                  </c:pt>
                  <c:pt idx="19">
                    <c:v>HUN</c:v>
                  </c:pt>
                  <c:pt idx="20">
                    <c:v>LFTI</c:v>
                  </c:pt>
                  <c:pt idx="21">
                    <c:v>TCHB</c:v>
                  </c:pt>
                  <c:pt idx="22">
                    <c:v>MSEC</c:v>
                  </c:pt>
                  <c:pt idx="23">
                    <c:v>ZRGD</c:v>
                  </c:pt>
                  <c:pt idx="24">
                    <c:v>BULG</c:v>
                  </c:pt>
                  <c:pt idx="25">
                    <c:v>ALTN</c:v>
                  </c:pt>
                  <c:pt idx="26">
                    <c:v>TABO</c:v>
                  </c:pt>
                  <c:pt idx="27">
                    <c:v>SGC</c:v>
                  </c:pt>
                  <c:pt idx="28">
                    <c:v>SECP</c:v>
                  </c:pt>
                  <c:pt idx="29">
                    <c:v>DRBR</c:v>
                  </c:pt>
                  <c:pt idx="30">
                    <c:v>GATR</c:v>
                  </c:pt>
                  <c:pt idx="31">
                    <c:v>DELG</c:v>
                  </c:pt>
                  <c:pt idx="32">
                    <c:v>TNGR</c:v>
                  </c:pt>
                  <c:pt idx="33">
                    <c:v>MERG</c:v>
                  </c:pt>
                  <c:pt idx="34">
                    <c:v>BATS</c:v>
                  </c:pt>
                  <c:pt idx="35">
                    <c:v>UNDR</c:v>
                  </c:pt>
                  <c:pt idx="36">
                    <c:v>MONG</c:v>
                  </c:pt>
                  <c:pt idx="37">
                    <c:v>SANR</c:v>
                  </c:pt>
                  <c:pt idx="38">
                    <c:v>BKOC</c:v>
                  </c:pt>
                  <c:pt idx="39">
                    <c:v>BLMB</c:v>
                  </c:pt>
                  <c:pt idx="40">
                    <c:v>NSEC</c:v>
                  </c:pt>
                  <c:pt idx="41">
                    <c:v>DOMI</c:v>
                  </c:pt>
                  <c:pt idx="42">
                    <c:v>GDEV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Sheet1!$L$16:$L$66</c:f>
              <c:numCache>
                <c:formatCode>_(* #,##0.00_);_(* \(#,##0.00\);_(* "-"??_);_(@_)</c:formatCode>
                <c:ptCount val="51"/>
                <c:pt idx="0">
                  <c:v>400000</c:v>
                </c:pt>
                <c:pt idx="1">
                  <c:v>908300000</c:v>
                </c:pt>
                <c:pt idx="2">
                  <c:v>689250000</c:v>
                </c:pt>
                <c:pt idx="3">
                  <c:v>7300000</c:v>
                </c:pt>
                <c:pt idx="4">
                  <c:v>0</c:v>
                </c:pt>
                <c:pt idx="5">
                  <c:v>18800000</c:v>
                </c:pt>
                <c:pt idx="6">
                  <c:v>899910000</c:v>
                </c:pt>
                <c:pt idx="7">
                  <c:v>2700000</c:v>
                </c:pt>
                <c:pt idx="8">
                  <c:v>551619600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300000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B-47E2-A681-E361A807F34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TDB SECURITIES </c:v>
                  </c:pt>
                  <c:pt idx="3">
                    <c:v> GOLOMT CAPITAL </c:v>
                  </c:pt>
                  <c:pt idx="4">
                    <c:v> MIRAE ASSET SECURITIES MONGOLIA </c:v>
                  </c:pt>
                  <c:pt idx="5">
                    <c:v> RHINOS INVESTMENT </c:v>
                  </c:pt>
                  <c:pt idx="6">
                    <c:v> ULZII&amp;CO CAPITAL </c:v>
                  </c:pt>
                  <c:pt idx="7">
                    <c:v> INVESCORE CAPITAL </c:v>
                  </c:pt>
                  <c:pt idx="8">
                    <c:v> MANDAL CAPITAL MARKETS </c:v>
                  </c:pt>
                  <c:pt idx="9">
                    <c:v> ARD SECURITIES </c:v>
                  </c:pt>
                  <c:pt idx="10">
                    <c:v> NOVEL INVESTMENT </c:v>
                  </c:pt>
                  <c:pt idx="11">
                    <c:v> APEX CAPITAL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STANDART INVESTMENT </c:v>
                  </c:pt>
                  <c:pt idx="15">
                    <c:v> GOODSEC </c:v>
                  </c:pt>
                  <c:pt idx="16">
                    <c:v> STOCKLAB SECURITIES </c:v>
                  </c:pt>
                  <c:pt idx="17">
                    <c:v> ARGAI BEST </c:v>
                  </c:pt>
                  <c:pt idx="18">
                    <c:v> GAULI </c:v>
                  </c:pt>
                  <c:pt idx="19">
                    <c:v> HUNNU EMPIRE </c:v>
                  </c:pt>
                  <c:pt idx="20">
                    <c:v> LIFETIME INVESTMENT </c:v>
                  </c:pt>
                  <c:pt idx="21">
                    <c:v> TULGAT CHANDMANI BAYAN </c:v>
                  </c:pt>
                  <c:pt idx="22">
                    <c:v> MONSEC </c:v>
                  </c:pt>
                  <c:pt idx="23">
                    <c:v> ZERGED </c:v>
                  </c:pt>
                  <c:pt idx="24">
                    <c:v> BULGAN BROKER </c:v>
                  </c:pt>
                  <c:pt idx="25">
                    <c:v> ALTAN KHOROMSOG </c:v>
                  </c:pt>
                  <c:pt idx="26">
                    <c:v> TAVAN BOGD </c:v>
                  </c:pt>
                  <c:pt idx="27">
                    <c:v> SG CAPITAL </c:v>
                  </c:pt>
                  <c:pt idx="28">
                    <c:v> SECAP </c:v>
                  </c:pt>
                  <c:pt idx="29">
                    <c:v> DARKHAN BROKER </c:v>
                  </c:pt>
                  <c:pt idx="30">
                    <c:v> GATSUURT TRADE </c:v>
                  </c:pt>
                  <c:pt idx="31">
                    <c:v> DH CAPITAL </c:v>
                  </c:pt>
                  <c:pt idx="32">
                    <c:v> TENGER CAPITAL </c:v>
                  </c:pt>
                  <c:pt idx="33">
                    <c:v> MERGEN SANAA </c:v>
                  </c:pt>
                  <c:pt idx="34">
                    <c:v> BATS </c:v>
                  </c:pt>
                  <c:pt idx="35">
                    <c:v> UNDURKHAAN INVEST </c:v>
                  </c:pt>
                  <c:pt idx="36">
                    <c:v> MONGOL SECURITIES </c:v>
                  </c:pt>
                  <c:pt idx="37">
                    <c:v> SANAR </c:v>
                  </c:pt>
                  <c:pt idx="38">
                    <c:v> BKO CAPITAL </c:v>
                  </c:pt>
                  <c:pt idx="39">
                    <c:v> BLOOMSBURY SECURITIES </c:v>
                  </c:pt>
                  <c:pt idx="40">
                    <c:v> NATIONAL SECURITIES </c:v>
                  </c:pt>
                  <c:pt idx="41">
                    <c:v> DOMIXSEC </c:v>
                  </c:pt>
                  <c:pt idx="42">
                    <c:v> GRANDDEVELOPMENT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BLACKSTONE INTERNATIONAL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TDB</c:v>
                  </c:pt>
                  <c:pt idx="3">
                    <c:v>GLMT</c:v>
                  </c:pt>
                  <c:pt idx="4">
                    <c:v>BZIN</c:v>
                  </c:pt>
                  <c:pt idx="5">
                    <c:v>RISM</c:v>
                  </c:pt>
                  <c:pt idx="6">
                    <c:v>ARD</c:v>
                  </c:pt>
                  <c:pt idx="7">
                    <c:v>INVC</c:v>
                  </c:pt>
                  <c:pt idx="8">
                    <c:v>MIBG</c:v>
                  </c:pt>
                  <c:pt idx="9">
                    <c:v>MNET</c:v>
                  </c:pt>
                  <c:pt idx="10">
                    <c:v>NOVL</c:v>
                  </c:pt>
                  <c:pt idx="11">
                    <c:v>TTOL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STIN</c:v>
                  </c:pt>
                  <c:pt idx="15">
                    <c:v>GDSC</c:v>
                  </c:pt>
                  <c:pt idx="16">
                    <c:v>STOK</c:v>
                  </c:pt>
                  <c:pt idx="17">
                    <c:v>ARGB</c:v>
                  </c:pt>
                  <c:pt idx="18">
                    <c:v>GAUL</c:v>
                  </c:pt>
                  <c:pt idx="19">
                    <c:v>HUN</c:v>
                  </c:pt>
                  <c:pt idx="20">
                    <c:v>LFTI</c:v>
                  </c:pt>
                  <c:pt idx="21">
                    <c:v>TCHB</c:v>
                  </c:pt>
                  <c:pt idx="22">
                    <c:v>MSEC</c:v>
                  </c:pt>
                  <c:pt idx="23">
                    <c:v>ZRGD</c:v>
                  </c:pt>
                  <c:pt idx="24">
                    <c:v>BULG</c:v>
                  </c:pt>
                  <c:pt idx="25">
                    <c:v>ALTN</c:v>
                  </c:pt>
                  <c:pt idx="26">
                    <c:v>TABO</c:v>
                  </c:pt>
                  <c:pt idx="27">
                    <c:v>SGC</c:v>
                  </c:pt>
                  <c:pt idx="28">
                    <c:v>SECP</c:v>
                  </c:pt>
                  <c:pt idx="29">
                    <c:v>DRBR</c:v>
                  </c:pt>
                  <c:pt idx="30">
                    <c:v>GATR</c:v>
                  </c:pt>
                  <c:pt idx="31">
                    <c:v>DELG</c:v>
                  </c:pt>
                  <c:pt idx="32">
                    <c:v>TNGR</c:v>
                  </c:pt>
                  <c:pt idx="33">
                    <c:v>MERG</c:v>
                  </c:pt>
                  <c:pt idx="34">
                    <c:v>BATS</c:v>
                  </c:pt>
                  <c:pt idx="35">
                    <c:v>UNDR</c:v>
                  </c:pt>
                  <c:pt idx="36">
                    <c:v>MONG</c:v>
                  </c:pt>
                  <c:pt idx="37">
                    <c:v>SANR</c:v>
                  </c:pt>
                  <c:pt idx="38">
                    <c:v>BKOC</c:v>
                  </c:pt>
                  <c:pt idx="39">
                    <c:v>BLMB</c:v>
                  </c:pt>
                  <c:pt idx="40">
                    <c:v>NSEC</c:v>
                  </c:pt>
                  <c:pt idx="41">
                    <c:v>DOMI</c:v>
                  </c:pt>
                  <c:pt idx="42">
                    <c:v>GDEV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1"/>
                <c:pt idx="0">
                  <c:v>3922878500</c:v>
                </c:pt>
                <c:pt idx="1">
                  <c:v>13463007500</c:v>
                </c:pt>
                <c:pt idx="2">
                  <c:v>769841600</c:v>
                </c:pt>
                <c:pt idx="3">
                  <c:v>775458400</c:v>
                </c:pt>
                <c:pt idx="4">
                  <c:v>834893300</c:v>
                </c:pt>
                <c:pt idx="5">
                  <c:v>924855500</c:v>
                </c:pt>
                <c:pt idx="6">
                  <c:v>261910200</c:v>
                </c:pt>
                <c:pt idx="7">
                  <c:v>284226600</c:v>
                </c:pt>
                <c:pt idx="8">
                  <c:v>432149600</c:v>
                </c:pt>
                <c:pt idx="9">
                  <c:v>272067900</c:v>
                </c:pt>
                <c:pt idx="10">
                  <c:v>658422800</c:v>
                </c:pt>
                <c:pt idx="11">
                  <c:v>50085000</c:v>
                </c:pt>
                <c:pt idx="12">
                  <c:v>373534000</c:v>
                </c:pt>
                <c:pt idx="13">
                  <c:v>83813900</c:v>
                </c:pt>
                <c:pt idx="14">
                  <c:v>25152000</c:v>
                </c:pt>
                <c:pt idx="15">
                  <c:v>190370100</c:v>
                </c:pt>
                <c:pt idx="16">
                  <c:v>51426300</c:v>
                </c:pt>
                <c:pt idx="17">
                  <c:v>125351300</c:v>
                </c:pt>
                <c:pt idx="18">
                  <c:v>2046300</c:v>
                </c:pt>
                <c:pt idx="19">
                  <c:v>26540100</c:v>
                </c:pt>
                <c:pt idx="20">
                  <c:v>102884000</c:v>
                </c:pt>
                <c:pt idx="21">
                  <c:v>9427100</c:v>
                </c:pt>
                <c:pt idx="22">
                  <c:v>4684900</c:v>
                </c:pt>
                <c:pt idx="23">
                  <c:v>7681900</c:v>
                </c:pt>
                <c:pt idx="24">
                  <c:v>17909400</c:v>
                </c:pt>
                <c:pt idx="25">
                  <c:v>1261100</c:v>
                </c:pt>
                <c:pt idx="26">
                  <c:v>47014500</c:v>
                </c:pt>
                <c:pt idx="27">
                  <c:v>31623700</c:v>
                </c:pt>
                <c:pt idx="28">
                  <c:v>8455300</c:v>
                </c:pt>
                <c:pt idx="29">
                  <c:v>12581800</c:v>
                </c:pt>
                <c:pt idx="30">
                  <c:v>9028700</c:v>
                </c:pt>
                <c:pt idx="31">
                  <c:v>19428000</c:v>
                </c:pt>
                <c:pt idx="32">
                  <c:v>5675400</c:v>
                </c:pt>
                <c:pt idx="33">
                  <c:v>0</c:v>
                </c:pt>
                <c:pt idx="34">
                  <c:v>4460300</c:v>
                </c:pt>
                <c:pt idx="35">
                  <c:v>55600</c:v>
                </c:pt>
                <c:pt idx="36">
                  <c:v>8708600</c:v>
                </c:pt>
                <c:pt idx="37">
                  <c:v>4351300</c:v>
                </c:pt>
                <c:pt idx="38">
                  <c:v>1979200</c:v>
                </c:pt>
                <c:pt idx="39">
                  <c:v>4520800</c:v>
                </c:pt>
                <c:pt idx="40">
                  <c:v>688000</c:v>
                </c:pt>
                <c:pt idx="41">
                  <c:v>512100</c:v>
                </c:pt>
                <c:pt idx="42">
                  <c:v>128300</c:v>
                </c:pt>
                <c:pt idx="43">
                  <c:v>273900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AB-47E2-A681-E361A807F34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TDB SECURITIES </c:v>
                  </c:pt>
                  <c:pt idx="3">
                    <c:v> GOLOMT CAPITAL </c:v>
                  </c:pt>
                  <c:pt idx="4">
                    <c:v> MIRAE ASSET SECURITIES MONGOLIA </c:v>
                  </c:pt>
                  <c:pt idx="5">
                    <c:v> RHINOS INVESTMENT </c:v>
                  </c:pt>
                  <c:pt idx="6">
                    <c:v> ULZII&amp;CO CAPITAL </c:v>
                  </c:pt>
                  <c:pt idx="7">
                    <c:v> INVESCORE CAPITAL </c:v>
                  </c:pt>
                  <c:pt idx="8">
                    <c:v> MANDAL CAPITAL MARKETS </c:v>
                  </c:pt>
                  <c:pt idx="9">
                    <c:v> ARD SECURITIES </c:v>
                  </c:pt>
                  <c:pt idx="10">
                    <c:v> NOVEL INVESTMENT </c:v>
                  </c:pt>
                  <c:pt idx="11">
                    <c:v> APEX CAPITAL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STANDART INVESTMENT </c:v>
                  </c:pt>
                  <c:pt idx="15">
                    <c:v> GOODSEC </c:v>
                  </c:pt>
                  <c:pt idx="16">
                    <c:v> STOCKLAB SECURITIES </c:v>
                  </c:pt>
                  <c:pt idx="17">
                    <c:v> ARGAI BEST </c:v>
                  </c:pt>
                  <c:pt idx="18">
                    <c:v> GAULI </c:v>
                  </c:pt>
                  <c:pt idx="19">
                    <c:v> HUNNU EMPIRE </c:v>
                  </c:pt>
                  <c:pt idx="20">
                    <c:v> LIFETIME INVESTMENT </c:v>
                  </c:pt>
                  <c:pt idx="21">
                    <c:v> TULGAT CHANDMANI BAYAN </c:v>
                  </c:pt>
                  <c:pt idx="22">
                    <c:v> MONSEC </c:v>
                  </c:pt>
                  <c:pt idx="23">
                    <c:v> ZERGED </c:v>
                  </c:pt>
                  <c:pt idx="24">
                    <c:v> BULGAN BROKER </c:v>
                  </c:pt>
                  <c:pt idx="25">
                    <c:v> ALTAN KHOROMSOG </c:v>
                  </c:pt>
                  <c:pt idx="26">
                    <c:v> TAVAN BOGD </c:v>
                  </c:pt>
                  <c:pt idx="27">
                    <c:v> SG CAPITAL </c:v>
                  </c:pt>
                  <c:pt idx="28">
                    <c:v> SECAP </c:v>
                  </c:pt>
                  <c:pt idx="29">
                    <c:v> DARKHAN BROKER </c:v>
                  </c:pt>
                  <c:pt idx="30">
                    <c:v> GATSUURT TRADE </c:v>
                  </c:pt>
                  <c:pt idx="31">
                    <c:v> DH CAPITAL </c:v>
                  </c:pt>
                  <c:pt idx="32">
                    <c:v> TENGER CAPITAL </c:v>
                  </c:pt>
                  <c:pt idx="33">
                    <c:v> MERGEN SANAA </c:v>
                  </c:pt>
                  <c:pt idx="34">
                    <c:v> BATS </c:v>
                  </c:pt>
                  <c:pt idx="35">
                    <c:v> UNDURKHAAN INVEST </c:v>
                  </c:pt>
                  <c:pt idx="36">
                    <c:v> MONGOL SECURITIES </c:v>
                  </c:pt>
                  <c:pt idx="37">
                    <c:v> SANAR </c:v>
                  </c:pt>
                  <c:pt idx="38">
                    <c:v> BKO CAPITAL </c:v>
                  </c:pt>
                  <c:pt idx="39">
                    <c:v> BLOOMSBURY SECURITIES </c:v>
                  </c:pt>
                  <c:pt idx="40">
                    <c:v> NATIONAL SECURITIES </c:v>
                  </c:pt>
                  <c:pt idx="41">
                    <c:v> DOMIXSEC </c:v>
                  </c:pt>
                  <c:pt idx="42">
                    <c:v> GRANDDEVELOPMENT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BLACKSTONE INTERNATIONAL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TDB</c:v>
                  </c:pt>
                  <c:pt idx="3">
                    <c:v>GLMT</c:v>
                  </c:pt>
                  <c:pt idx="4">
                    <c:v>BZIN</c:v>
                  </c:pt>
                  <c:pt idx="5">
                    <c:v>RISM</c:v>
                  </c:pt>
                  <c:pt idx="6">
                    <c:v>ARD</c:v>
                  </c:pt>
                  <c:pt idx="7">
                    <c:v>INVC</c:v>
                  </c:pt>
                  <c:pt idx="8">
                    <c:v>MIBG</c:v>
                  </c:pt>
                  <c:pt idx="9">
                    <c:v>MNET</c:v>
                  </c:pt>
                  <c:pt idx="10">
                    <c:v>NOVL</c:v>
                  </c:pt>
                  <c:pt idx="11">
                    <c:v>TTOL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STIN</c:v>
                  </c:pt>
                  <c:pt idx="15">
                    <c:v>GDSC</c:v>
                  </c:pt>
                  <c:pt idx="16">
                    <c:v>STOK</c:v>
                  </c:pt>
                  <c:pt idx="17">
                    <c:v>ARGB</c:v>
                  </c:pt>
                  <c:pt idx="18">
                    <c:v>GAUL</c:v>
                  </c:pt>
                  <c:pt idx="19">
                    <c:v>HUN</c:v>
                  </c:pt>
                  <c:pt idx="20">
                    <c:v>LFTI</c:v>
                  </c:pt>
                  <c:pt idx="21">
                    <c:v>TCHB</c:v>
                  </c:pt>
                  <c:pt idx="22">
                    <c:v>MSEC</c:v>
                  </c:pt>
                  <c:pt idx="23">
                    <c:v>ZRGD</c:v>
                  </c:pt>
                  <c:pt idx="24">
                    <c:v>BULG</c:v>
                  </c:pt>
                  <c:pt idx="25">
                    <c:v>ALTN</c:v>
                  </c:pt>
                  <c:pt idx="26">
                    <c:v>TABO</c:v>
                  </c:pt>
                  <c:pt idx="27">
                    <c:v>SGC</c:v>
                  </c:pt>
                  <c:pt idx="28">
                    <c:v>SECP</c:v>
                  </c:pt>
                  <c:pt idx="29">
                    <c:v>DRBR</c:v>
                  </c:pt>
                  <c:pt idx="30">
                    <c:v>GATR</c:v>
                  </c:pt>
                  <c:pt idx="31">
                    <c:v>DELG</c:v>
                  </c:pt>
                  <c:pt idx="32">
                    <c:v>TNGR</c:v>
                  </c:pt>
                  <c:pt idx="33">
                    <c:v>MERG</c:v>
                  </c:pt>
                  <c:pt idx="34">
                    <c:v>BATS</c:v>
                  </c:pt>
                  <c:pt idx="35">
                    <c:v>UNDR</c:v>
                  </c:pt>
                  <c:pt idx="36">
                    <c:v>MONG</c:v>
                  </c:pt>
                  <c:pt idx="37">
                    <c:v>SANR</c:v>
                  </c:pt>
                  <c:pt idx="38">
                    <c:v>BKOC</c:v>
                  </c:pt>
                  <c:pt idx="39">
                    <c:v>BLMB</c:v>
                  </c:pt>
                  <c:pt idx="40">
                    <c:v>NSEC</c:v>
                  </c:pt>
                  <c:pt idx="41">
                    <c:v>DOMI</c:v>
                  </c:pt>
                  <c:pt idx="42">
                    <c:v>GDEV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AB-47E2-A681-E361A807F34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TDB SECURITIES </c:v>
                  </c:pt>
                  <c:pt idx="3">
                    <c:v> GOLOMT CAPITAL </c:v>
                  </c:pt>
                  <c:pt idx="4">
                    <c:v> MIRAE ASSET SECURITIES MONGOLIA </c:v>
                  </c:pt>
                  <c:pt idx="5">
                    <c:v> RHINOS INVESTMENT </c:v>
                  </c:pt>
                  <c:pt idx="6">
                    <c:v> ULZII&amp;CO CAPITAL </c:v>
                  </c:pt>
                  <c:pt idx="7">
                    <c:v> INVESCORE CAPITAL </c:v>
                  </c:pt>
                  <c:pt idx="8">
                    <c:v> MANDAL CAPITAL MARKETS </c:v>
                  </c:pt>
                  <c:pt idx="9">
                    <c:v> ARD SECURITIES </c:v>
                  </c:pt>
                  <c:pt idx="10">
                    <c:v> NOVEL INVESTMENT </c:v>
                  </c:pt>
                  <c:pt idx="11">
                    <c:v> APEX CAPITAL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STANDART INVESTMENT </c:v>
                  </c:pt>
                  <c:pt idx="15">
                    <c:v> GOODSEC </c:v>
                  </c:pt>
                  <c:pt idx="16">
                    <c:v> STOCKLAB SECURITIES </c:v>
                  </c:pt>
                  <c:pt idx="17">
                    <c:v> ARGAI BEST </c:v>
                  </c:pt>
                  <c:pt idx="18">
                    <c:v> GAULI </c:v>
                  </c:pt>
                  <c:pt idx="19">
                    <c:v> HUNNU EMPIRE </c:v>
                  </c:pt>
                  <c:pt idx="20">
                    <c:v> LIFETIME INVESTMENT </c:v>
                  </c:pt>
                  <c:pt idx="21">
                    <c:v> TULGAT CHANDMANI BAYAN </c:v>
                  </c:pt>
                  <c:pt idx="22">
                    <c:v> MONSEC </c:v>
                  </c:pt>
                  <c:pt idx="23">
                    <c:v> ZERGED </c:v>
                  </c:pt>
                  <c:pt idx="24">
                    <c:v> BULGAN BROKER </c:v>
                  </c:pt>
                  <c:pt idx="25">
                    <c:v> ALTAN KHOROMSOG </c:v>
                  </c:pt>
                  <c:pt idx="26">
                    <c:v> TAVAN BOGD </c:v>
                  </c:pt>
                  <c:pt idx="27">
                    <c:v> SG CAPITAL </c:v>
                  </c:pt>
                  <c:pt idx="28">
                    <c:v> SECAP </c:v>
                  </c:pt>
                  <c:pt idx="29">
                    <c:v> DARKHAN BROKER </c:v>
                  </c:pt>
                  <c:pt idx="30">
                    <c:v> GATSUURT TRADE </c:v>
                  </c:pt>
                  <c:pt idx="31">
                    <c:v> DH CAPITAL </c:v>
                  </c:pt>
                  <c:pt idx="32">
                    <c:v> TENGER CAPITAL </c:v>
                  </c:pt>
                  <c:pt idx="33">
                    <c:v> MERGEN SANAA </c:v>
                  </c:pt>
                  <c:pt idx="34">
                    <c:v> BATS </c:v>
                  </c:pt>
                  <c:pt idx="35">
                    <c:v> UNDURKHAAN INVEST </c:v>
                  </c:pt>
                  <c:pt idx="36">
                    <c:v> MONGOL SECURITIES </c:v>
                  </c:pt>
                  <c:pt idx="37">
                    <c:v> SANAR </c:v>
                  </c:pt>
                  <c:pt idx="38">
                    <c:v> BKO CAPITAL </c:v>
                  </c:pt>
                  <c:pt idx="39">
                    <c:v> BLOOMSBURY SECURITIES </c:v>
                  </c:pt>
                  <c:pt idx="40">
                    <c:v> NATIONAL SECURITIES </c:v>
                  </c:pt>
                  <c:pt idx="41">
                    <c:v> DOMIXSEC </c:v>
                  </c:pt>
                  <c:pt idx="42">
                    <c:v> GRANDDEVELOPMENT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BLACKSTONE INTERNATIONAL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TDB</c:v>
                  </c:pt>
                  <c:pt idx="3">
                    <c:v>GLMT</c:v>
                  </c:pt>
                  <c:pt idx="4">
                    <c:v>BZIN</c:v>
                  </c:pt>
                  <c:pt idx="5">
                    <c:v>RISM</c:v>
                  </c:pt>
                  <c:pt idx="6">
                    <c:v>ARD</c:v>
                  </c:pt>
                  <c:pt idx="7">
                    <c:v>INVC</c:v>
                  </c:pt>
                  <c:pt idx="8">
                    <c:v>MIBG</c:v>
                  </c:pt>
                  <c:pt idx="9">
                    <c:v>MNET</c:v>
                  </c:pt>
                  <c:pt idx="10">
                    <c:v>NOVL</c:v>
                  </c:pt>
                  <c:pt idx="11">
                    <c:v>TTOL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STIN</c:v>
                  </c:pt>
                  <c:pt idx="15">
                    <c:v>GDSC</c:v>
                  </c:pt>
                  <c:pt idx="16">
                    <c:v>STOK</c:v>
                  </c:pt>
                  <c:pt idx="17">
                    <c:v>ARGB</c:v>
                  </c:pt>
                  <c:pt idx="18">
                    <c:v>GAUL</c:v>
                  </c:pt>
                  <c:pt idx="19">
                    <c:v>HUN</c:v>
                  </c:pt>
                  <c:pt idx="20">
                    <c:v>LFTI</c:v>
                  </c:pt>
                  <c:pt idx="21">
                    <c:v>TCHB</c:v>
                  </c:pt>
                  <c:pt idx="22">
                    <c:v>MSEC</c:v>
                  </c:pt>
                  <c:pt idx="23">
                    <c:v>ZRGD</c:v>
                  </c:pt>
                  <c:pt idx="24">
                    <c:v>BULG</c:v>
                  </c:pt>
                  <c:pt idx="25">
                    <c:v>ALTN</c:v>
                  </c:pt>
                  <c:pt idx="26">
                    <c:v>TABO</c:v>
                  </c:pt>
                  <c:pt idx="27">
                    <c:v>SGC</c:v>
                  </c:pt>
                  <c:pt idx="28">
                    <c:v>SECP</c:v>
                  </c:pt>
                  <c:pt idx="29">
                    <c:v>DRBR</c:v>
                  </c:pt>
                  <c:pt idx="30">
                    <c:v>GATR</c:v>
                  </c:pt>
                  <c:pt idx="31">
                    <c:v>DELG</c:v>
                  </c:pt>
                  <c:pt idx="32">
                    <c:v>TNGR</c:v>
                  </c:pt>
                  <c:pt idx="33">
                    <c:v>MERG</c:v>
                  </c:pt>
                  <c:pt idx="34">
                    <c:v>BATS</c:v>
                  </c:pt>
                  <c:pt idx="35">
                    <c:v>UNDR</c:v>
                  </c:pt>
                  <c:pt idx="36">
                    <c:v>MONG</c:v>
                  </c:pt>
                  <c:pt idx="37">
                    <c:v>SANR</c:v>
                  </c:pt>
                  <c:pt idx="38">
                    <c:v>BKOC</c:v>
                  </c:pt>
                  <c:pt idx="39">
                    <c:v>BLMB</c:v>
                  </c:pt>
                  <c:pt idx="40">
                    <c:v>NSEC</c:v>
                  </c:pt>
                  <c:pt idx="41">
                    <c:v>DOMI</c:v>
                  </c:pt>
                  <c:pt idx="42">
                    <c:v>GDEV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5"/>
                <c:pt idx="0">
                  <c:v>44200000</c:v>
                </c:pt>
                <c:pt idx="1">
                  <c:v>32000000</c:v>
                </c:pt>
                <c:pt idx="2">
                  <c:v>3064400000</c:v>
                </c:pt>
                <c:pt idx="3">
                  <c:v>24600000</c:v>
                </c:pt>
                <c:pt idx="4">
                  <c:v>17200000</c:v>
                </c:pt>
                <c:pt idx="5">
                  <c:v>0</c:v>
                </c:pt>
                <c:pt idx="6">
                  <c:v>21200000</c:v>
                </c:pt>
                <c:pt idx="7">
                  <c:v>16766100000</c:v>
                </c:pt>
                <c:pt idx="8">
                  <c:v>0</c:v>
                </c:pt>
                <c:pt idx="9">
                  <c:v>0</c:v>
                </c:pt>
                <c:pt idx="10">
                  <c:v>30000000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300000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AB-47E2-A681-E361A807F34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TDB SECURITIES </c:v>
                  </c:pt>
                  <c:pt idx="3">
                    <c:v> GOLOMT CAPITAL </c:v>
                  </c:pt>
                  <c:pt idx="4">
                    <c:v> MIRAE ASSET SECURITIES MONGOLIA </c:v>
                  </c:pt>
                  <c:pt idx="5">
                    <c:v> RHINOS INVESTMENT </c:v>
                  </c:pt>
                  <c:pt idx="6">
                    <c:v> ULZII&amp;CO CAPITAL </c:v>
                  </c:pt>
                  <c:pt idx="7">
                    <c:v> INVESCORE CAPITAL </c:v>
                  </c:pt>
                  <c:pt idx="8">
                    <c:v> MANDAL CAPITAL MARKETS </c:v>
                  </c:pt>
                  <c:pt idx="9">
                    <c:v> ARD SECURITIES </c:v>
                  </c:pt>
                  <c:pt idx="10">
                    <c:v> NOVEL INVESTMENT </c:v>
                  </c:pt>
                  <c:pt idx="11">
                    <c:v> APEX CAPITAL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STANDART INVESTMENT </c:v>
                  </c:pt>
                  <c:pt idx="15">
                    <c:v> GOODSEC </c:v>
                  </c:pt>
                  <c:pt idx="16">
                    <c:v> STOCKLAB SECURITIES </c:v>
                  </c:pt>
                  <c:pt idx="17">
                    <c:v> ARGAI BEST </c:v>
                  </c:pt>
                  <c:pt idx="18">
                    <c:v> GAULI </c:v>
                  </c:pt>
                  <c:pt idx="19">
                    <c:v> HUNNU EMPIRE </c:v>
                  </c:pt>
                  <c:pt idx="20">
                    <c:v> LIFETIME INVESTMENT </c:v>
                  </c:pt>
                  <c:pt idx="21">
                    <c:v> TULGAT CHANDMANI BAYAN </c:v>
                  </c:pt>
                  <c:pt idx="22">
                    <c:v> MONSEC </c:v>
                  </c:pt>
                  <c:pt idx="23">
                    <c:v> ZERGED </c:v>
                  </c:pt>
                  <c:pt idx="24">
                    <c:v> BULGAN BROKER </c:v>
                  </c:pt>
                  <c:pt idx="25">
                    <c:v> ALTAN KHOROMSOG </c:v>
                  </c:pt>
                  <c:pt idx="26">
                    <c:v> TAVAN BOGD </c:v>
                  </c:pt>
                  <c:pt idx="27">
                    <c:v> SG CAPITAL </c:v>
                  </c:pt>
                  <c:pt idx="28">
                    <c:v> SECAP </c:v>
                  </c:pt>
                  <c:pt idx="29">
                    <c:v> DARKHAN BROKER </c:v>
                  </c:pt>
                  <c:pt idx="30">
                    <c:v> GATSUURT TRADE </c:v>
                  </c:pt>
                  <c:pt idx="31">
                    <c:v> DH CAPITAL </c:v>
                  </c:pt>
                  <c:pt idx="32">
                    <c:v> TENGER CAPITAL </c:v>
                  </c:pt>
                  <c:pt idx="33">
                    <c:v> MERGEN SANAA </c:v>
                  </c:pt>
                  <c:pt idx="34">
                    <c:v> BATS </c:v>
                  </c:pt>
                  <c:pt idx="35">
                    <c:v> UNDURKHAAN INVEST </c:v>
                  </c:pt>
                  <c:pt idx="36">
                    <c:v> MONGOL SECURITIES </c:v>
                  </c:pt>
                  <c:pt idx="37">
                    <c:v> SANAR </c:v>
                  </c:pt>
                  <c:pt idx="38">
                    <c:v> BKO CAPITAL </c:v>
                  </c:pt>
                  <c:pt idx="39">
                    <c:v> BLOOMSBURY SECURITIES </c:v>
                  </c:pt>
                  <c:pt idx="40">
                    <c:v> NATIONAL SECURITIES </c:v>
                  </c:pt>
                  <c:pt idx="41">
                    <c:v> DOMIXSEC </c:v>
                  </c:pt>
                  <c:pt idx="42">
                    <c:v> GRANDDEVELOPMENT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BLACKSTONE INTERNATIONAL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TDB</c:v>
                  </c:pt>
                  <c:pt idx="3">
                    <c:v>GLMT</c:v>
                  </c:pt>
                  <c:pt idx="4">
                    <c:v>BZIN</c:v>
                  </c:pt>
                  <c:pt idx="5">
                    <c:v>RISM</c:v>
                  </c:pt>
                  <c:pt idx="6">
                    <c:v>ARD</c:v>
                  </c:pt>
                  <c:pt idx="7">
                    <c:v>INVC</c:v>
                  </c:pt>
                  <c:pt idx="8">
                    <c:v>MIBG</c:v>
                  </c:pt>
                  <c:pt idx="9">
                    <c:v>MNET</c:v>
                  </c:pt>
                  <c:pt idx="10">
                    <c:v>NOVL</c:v>
                  </c:pt>
                  <c:pt idx="11">
                    <c:v>TTOL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STIN</c:v>
                  </c:pt>
                  <c:pt idx="15">
                    <c:v>GDSC</c:v>
                  </c:pt>
                  <c:pt idx="16">
                    <c:v>STOK</c:v>
                  </c:pt>
                  <c:pt idx="17">
                    <c:v>ARGB</c:v>
                  </c:pt>
                  <c:pt idx="18">
                    <c:v>GAUL</c:v>
                  </c:pt>
                  <c:pt idx="19">
                    <c:v>HUN</c:v>
                  </c:pt>
                  <c:pt idx="20">
                    <c:v>LFTI</c:v>
                  </c:pt>
                  <c:pt idx="21">
                    <c:v>TCHB</c:v>
                  </c:pt>
                  <c:pt idx="22">
                    <c:v>MSEC</c:v>
                  </c:pt>
                  <c:pt idx="23">
                    <c:v>ZRGD</c:v>
                  </c:pt>
                  <c:pt idx="24">
                    <c:v>BULG</c:v>
                  </c:pt>
                  <c:pt idx="25">
                    <c:v>ALTN</c:v>
                  </c:pt>
                  <c:pt idx="26">
                    <c:v>TABO</c:v>
                  </c:pt>
                  <c:pt idx="27">
                    <c:v>SGC</c:v>
                  </c:pt>
                  <c:pt idx="28">
                    <c:v>SECP</c:v>
                  </c:pt>
                  <c:pt idx="29">
                    <c:v>DRBR</c:v>
                  </c:pt>
                  <c:pt idx="30">
                    <c:v>GATR</c:v>
                  </c:pt>
                  <c:pt idx="31">
                    <c:v>DELG</c:v>
                  </c:pt>
                  <c:pt idx="32">
                    <c:v>TNGR</c:v>
                  </c:pt>
                  <c:pt idx="33">
                    <c:v>MERG</c:v>
                  </c:pt>
                  <c:pt idx="34">
                    <c:v>BATS</c:v>
                  </c:pt>
                  <c:pt idx="35">
                    <c:v>UNDR</c:v>
                  </c:pt>
                  <c:pt idx="36">
                    <c:v>MONG</c:v>
                  </c:pt>
                  <c:pt idx="37">
                    <c:v>SANR</c:v>
                  </c:pt>
                  <c:pt idx="38">
                    <c:v>BKOC</c:v>
                  </c:pt>
                  <c:pt idx="39">
                    <c:v>BLMB</c:v>
                  </c:pt>
                  <c:pt idx="40">
                    <c:v>NSEC</c:v>
                  </c:pt>
                  <c:pt idx="41">
                    <c:v>DOMI</c:v>
                  </c:pt>
                  <c:pt idx="42">
                    <c:v>GDEV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Sheet1!$M$16:$M$66</c:f>
              <c:numCache>
                <c:formatCode>_(* #,##0.00_);_(* \(#,##0.00\);_(* "-"??_);_(@_)</c:formatCode>
                <c:ptCount val="51"/>
                <c:pt idx="0">
                  <c:v>16540314109.540001</c:v>
                </c:pt>
                <c:pt idx="1">
                  <c:v>3834445879.4499998</c:v>
                </c:pt>
                <c:pt idx="2">
                  <c:v>15470803687.23</c:v>
                </c:pt>
                <c:pt idx="3">
                  <c:v>15108189465.41</c:v>
                </c:pt>
                <c:pt idx="4">
                  <c:v>255638568.76999998</c:v>
                </c:pt>
                <c:pt idx="5">
                  <c:v>62124372609.370003</c:v>
                </c:pt>
                <c:pt idx="6">
                  <c:v>38630045116.510002</c:v>
                </c:pt>
                <c:pt idx="7">
                  <c:v>10949533533.48</c:v>
                </c:pt>
                <c:pt idx="8">
                  <c:v>8455620775.7399998</c:v>
                </c:pt>
                <c:pt idx="9">
                  <c:v>15765621583.84</c:v>
                </c:pt>
                <c:pt idx="10">
                  <c:v>176865652.34999999</c:v>
                </c:pt>
                <c:pt idx="11">
                  <c:v>1263634883.5999999</c:v>
                </c:pt>
                <c:pt idx="12">
                  <c:v>271526945.07999998</c:v>
                </c:pt>
                <c:pt idx="13">
                  <c:v>674606057.54999995</c:v>
                </c:pt>
                <c:pt idx="14">
                  <c:v>264252235.75999999</c:v>
                </c:pt>
                <c:pt idx="15">
                  <c:v>421073741.92000002</c:v>
                </c:pt>
                <c:pt idx="16">
                  <c:v>294806991.69999999</c:v>
                </c:pt>
                <c:pt idx="17">
                  <c:v>89809451.469999999</c:v>
                </c:pt>
                <c:pt idx="18">
                  <c:v>173657068.59999999</c:v>
                </c:pt>
                <c:pt idx="19">
                  <c:v>13574232.039999999</c:v>
                </c:pt>
                <c:pt idx="20">
                  <c:v>41601419.590000004</c:v>
                </c:pt>
                <c:pt idx="21">
                  <c:v>94310941.090000004</c:v>
                </c:pt>
                <c:pt idx="22">
                  <c:v>40630338.609999999</c:v>
                </c:pt>
                <c:pt idx="23">
                  <c:v>101313008.63</c:v>
                </c:pt>
                <c:pt idx="24">
                  <c:v>26661543</c:v>
                </c:pt>
                <c:pt idx="25">
                  <c:v>23136979.699999999</c:v>
                </c:pt>
                <c:pt idx="26">
                  <c:v>45268801</c:v>
                </c:pt>
                <c:pt idx="27">
                  <c:v>8982942.4699999988</c:v>
                </c:pt>
                <c:pt idx="28">
                  <c:v>64303057.710000001</c:v>
                </c:pt>
                <c:pt idx="29">
                  <c:v>19216140.960000001</c:v>
                </c:pt>
                <c:pt idx="30">
                  <c:v>204918</c:v>
                </c:pt>
                <c:pt idx="31">
                  <c:v>7993122.9000000004</c:v>
                </c:pt>
                <c:pt idx="32">
                  <c:v>20871035.759999998</c:v>
                </c:pt>
                <c:pt idx="33">
                  <c:v>14355720</c:v>
                </c:pt>
                <c:pt idx="34">
                  <c:v>2867802.1</c:v>
                </c:pt>
                <c:pt idx="35">
                  <c:v>10842117.130000001</c:v>
                </c:pt>
                <c:pt idx="36">
                  <c:v>1243720</c:v>
                </c:pt>
                <c:pt idx="37">
                  <c:v>7351544</c:v>
                </c:pt>
                <c:pt idx="38">
                  <c:v>1934585.87</c:v>
                </c:pt>
                <c:pt idx="39">
                  <c:v>20343373.219999999</c:v>
                </c:pt>
                <c:pt idx="40">
                  <c:v>7181079.9400000004</c:v>
                </c:pt>
                <c:pt idx="41">
                  <c:v>1157433</c:v>
                </c:pt>
                <c:pt idx="42">
                  <c:v>2252495.5</c:v>
                </c:pt>
                <c:pt idx="43">
                  <c:v>5319142.37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AB-47E2-A681-E361A807F34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TDB SECURITIES </c:v>
                  </c:pt>
                  <c:pt idx="3">
                    <c:v> GOLOMT CAPITAL </c:v>
                  </c:pt>
                  <c:pt idx="4">
                    <c:v> MIRAE ASSET SECURITIES MONGOLIA </c:v>
                  </c:pt>
                  <c:pt idx="5">
                    <c:v> RHINOS INVESTMENT </c:v>
                  </c:pt>
                  <c:pt idx="6">
                    <c:v> ULZII&amp;CO CAPITAL </c:v>
                  </c:pt>
                  <c:pt idx="7">
                    <c:v> INVESCORE CAPITAL </c:v>
                  </c:pt>
                  <c:pt idx="8">
                    <c:v> MANDAL CAPITAL MARKETS </c:v>
                  </c:pt>
                  <c:pt idx="9">
                    <c:v> ARD SECURITIES </c:v>
                  </c:pt>
                  <c:pt idx="10">
                    <c:v> NOVEL INVESTMENT </c:v>
                  </c:pt>
                  <c:pt idx="11">
                    <c:v> APEX CAPITAL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STANDART INVESTMENT </c:v>
                  </c:pt>
                  <c:pt idx="15">
                    <c:v> GOODSEC </c:v>
                  </c:pt>
                  <c:pt idx="16">
                    <c:v> STOCKLAB SECURITIES </c:v>
                  </c:pt>
                  <c:pt idx="17">
                    <c:v> ARGAI BEST </c:v>
                  </c:pt>
                  <c:pt idx="18">
                    <c:v> GAULI </c:v>
                  </c:pt>
                  <c:pt idx="19">
                    <c:v> HUNNU EMPIRE </c:v>
                  </c:pt>
                  <c:pt idx="20">
                    <c:v> LIFETIME INVESTMENT </c:v>
                  </c:pt>
                  <c:pt idx="21">
                    <c:v> TULGAT CHANDMANI BAYAN </c:v>
                  </c:pt>
                  <c:pt idx="22">
                    <c:v> MONSEC </c:v>
                  </c:pt>
                  <c:pt idx="23">
                    <c:v> ZERGED </c:v>
                  </c:pt>
                  <c:pt idx="24">
                    <c:v> BULGAN BROKER </c:v>
                  </c:pt>
                  <c:pt idx="25">
                    <c:v> ALTAN KHOROMSOG </c:v>
                  </c:pt>
                  <c:pt idx="26">
                    <c:v> TAVAN BOGD </c:v>
                  </c:pt>
                  <c:pt idx="27">
                    <c:v> SG CAPITAL </c:v>
                  </c:pt>
                  <c:pt idx="28">
                    <c:v> SECAP </c:v>
                  </c:pt>
                  <c:pt idx="29">
                    <c:v> DARKHAN BROKER </c:v>
                  </c:pt>
                  <c:pt idx="30">
                    <c:v> GATSUURT TRADE </c:v>
                  </c:pt>
                  <c:pt idx="31">
                    <c:v> DH CAPITAL </c:v>
                  </c:pt>
                  <c:pt idx="32">
                    <c:v> TENGER CAPITAL </c:v>
                  </c:pt>
                  <c:pt idx="33">
                    <c:v> MERGEN SANAA </c:v>
                  </c:pt>
                  <c:pt idx="34">
                    <c:v> BATS </c:v>
                  </c:pt>
                  <c:pt idx="35">
                    <c:v> UNDURKHAAN INVEST </c:v>
                  </c:pt>
                  <c:pt idx="36">
                    <c:v> MONGOL SECURITIES </c:v>
                  </c:pt>
                  <c:pt idx="37">
                    <c:v> SANAR </c:v>
                  </c:pt>
                  <c:pt idx="38">
                    <c:v> BKO CAPITAL </c:v>
                  </c:pt>
                  <c:pt idx="39">
                    <c:v> BLOOMSBURY SECURITIES </c:v>
                  </c:pt>
                  <c:pt idx="40">
                    <c:v> NATIONAL SECURITIES </c:v>
                  </c:pt>
                  <c:pt idx="41">
                    <c:v> DOMIXSEC </c:v>
                  </c:pt>
                  <c:pt idx="42">
                    <c:v> GRANDDEVELOPMENT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BLACKSTONE INTERNATIONAL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TDB</c:v>
                  </c:pt>
                  <c:pt idx="3">
                    <c:v>GLMT</c:v>
                  </c:pt>
                  <c:pt idx="4">
                    <c:v>BZIN</c:v>
                  </c:pt>
                  <c:pt idx="5">
                    <c:v>RISM</c:v>
                  </c:pt>
                  <c:pt idx="6">
                    <c:v>ARD</c:v>
                  </c:pt>
                  <c:pt idx="7">
                    <c:v>INVC</c:v>
                  </c:pt>
                  <c:pt idx="8">
                    <c:v>MIBG</c:v>
                  </c:pt>
                  <c:pt idx="9">
                    <c:v>MNET</c:v>
                  </c:pt>
                  <c:pt idx="10">
                    <c:v>NOVL</c:v>
                  </c:pt>
                  <c:pt idx="11">
                    <c:v>TTOL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STIN</c:v>
                  </c:pt>
                  <c:pt idx="15">
                    <c:v>GDSC</c:v>
                  </c:pt>
                  <c:pt idx="16">
                    <c:v>STOK</c:v>
                  </c:pt>
                  <c:pt idx="17">
                    <c:v>ARGB</c:v>
                  </c:pt>
                  <c:pt idx="18">
                    <c:v>GAUL</c:v>
                  </c:pt>
                  <c:pt idx="19">
                    <c:v>HUN</c:v>
                  </c:pt>
                  <c:pt idx="20">
                    <c:v>LFTI</c:v>
                  </c:pt>
                  <c:pt idx="21">
                    <c:v>TCHB</c:v>
                  </c:pt>
                  <c:pt idx="22">
                    <c:v>MSEC</c:v>
                  </c:pt>
                  <c:pt idx="23">
                    <c:v>ZRGD</c:v>
                  </c:pt>
                  <c:pt idx="24">
                    <c:v>BULG</c:v>
                  </c:pt>
                  <c:pt idx="25">
                    <c:v>ALTN</c:v>
                  </c:pt>
                  <c:pt idx="26">
                    <c:v>TABO</c:v>
                  </c:pt>
                  <c:pt idx="27">
                    <c:v>SGC</c:v>
                  </c:pt>
                  <c:pt idx="28">
                    <c:v>SECP</c:v>
                  </c:pt>
                  <c:pt idx="29">
                    <c:v>DRBR</c:v>
                  </c:pt>
                  <c:pt idx="30">
                    <c:v>GATR</c:v>
                  </c:pt>
                  <c:pt idx="31">
                    <c:v>DELG</c:v>
                  </c:pt>
                  <c:pt idx="32">
                    <c:v>TNGR</c:v>
                  </c:pt>
                  <c:pt idx="33">
                    <c:v>MERG</c:v>
                  </c:pt>
                  <c:pt idx="34">
                    <c:v>BATS</c:v>
                  </c:pt>
                  <c:pt idx="35">
                    <c:v>UNDR</c:v>
                  </c:pt>
                  <c:pt idx="36">
                    <c:v>MONG</c:v>
                  </c:pt>
                  <c:pt idx="37">
                    <c:v>SANR</c:v>
                  </c:pt>
                  <c:pt idx="38">
                    <c:v>BKOC</c:v>
                  </c:pt>
                  <c:pt idx="39">
                    <c:v>BLMB</c:v>
                  </c:pt>
                  <c:pt idx="40">
                    <c:v>NSEC</c:v>
                  </c:pt>
                  <c:pt idx="41">
                    <c:v>DOMI</c:v>
                  </c:pt>
                  <c:pt idx="42">
                    <c:v>GDEV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Sheet1!$N$16:$N$66</c:f>
              <c:numCache>
                <c:formatCode>_(* #,##0.00_);_(* \(#,##0.00\);_(* "-"??_);_(@_)</c:formatCode>
                <c:ptCount val="51"/>
                <c:pt idx="0">
                  <c:v>334536617008.27991</c:v>
                </c:pt>
                <c:pt idx="1">
                  <c:v>115271859668.83998</c:v>
                </c:pt>
                <c:pt idx="2">
                  <c:v>106008286698.91</c:v>
                </c:pt>
                <c:pt idx="3">
                  <c:v>91333816016.100006</c:v>
                </c:pt>
                <c:pt idx="4">
                  <c:v>85648356497.899994</c:v>
                </c:pt>
                <c:pt idx="5">
                  <c:v>64053343619.230003</c:v>
                </c:pt>
                <c:pt idx="6">
                  <c:v>53540489797.730003</c:v>
                </c:pt>
                <c:pt idx="7">
                  <c:v>49205797846.410004</c:v>
                </c:pt>
                <c:pt idx="8">
                  <c:v>35977366368.739998</c:v>
                </c:pt>
                <c:pt idx="9">
                  <c:v>32274904683.870003</c:v>
                </c:pt>
                <c:pt idx="10">
                  <c:v>18909822497.709999</c:v>
                </c:pt>
                <c:pt idx="11">
                  <c:v>11873678394.43</c:v>
                </c:pt>
                <c:pt idx="12">
                  <c:v>6141112517.7200003</c:v>
                </c:pt>
                <c:pt idx="13">
                  <c:v>5465899446.920001</c:v>
                </c:pt>
                <c:pt idx="14">
                  <c:v>3604802368.79</c:v>
                </c:pt>
                <c:pt idx="15">
                  <c:v>3146287607.1900001</c:v>
                </c:pt>
                <c:pt idx="16">
                  <c:v>1518571120.5600002</c:v>
                </c:pt>
                <c:pt idx="17">
                  <c:v>1405642746.03</c:v>
                </c:pt>
                <c:pt idx="18">
                  <c:v>834395891.31000006</c:v>
                </c:pt>
                <c:pt idx="19">
                  <c:v>628593536.78999996</c:v>
                </c:pt>
                <c:pt idx="20">
                  <c:v>569300215.51999998</c:v>
                </c:pt>
                <c:pt idx="21">
                  <c:v>394483122.39999998</c:v>
                </c:pt>
                <c:pt idx="22">
                  <c:v>391663213.92000002</c:v>
                </c:pt>
                <c:pt idx="23">
                  <c:v>340739982.98000002</c:v>
                </c:pt>
                <c:pt idx="24">
                  <c:v>251209515.42000002</c:v>
                </c:pt>
                <c:pt idx="25">
                  <c:v>248285876.34999999</c:v>
                </c:pt>
                <c:pt idx="26">
                  <c:v>235677509.86000001</c:v>
                </c:pt>
                <c:pt idx="27">
                  <c:v>228116237.52000001</c:v>
                </c:pt>
                <c:pt idx="28">
                  <c:v>221491173.90000001</c:v>
                </c:pt>
                <c:pt idx="29">
                  <c:v>208143102.29999998</c:v>
                </c:pt>
                <c:pt idx="30">
                  <c:v>207646497.90000001</c:v>
                </c:pt>
                <c:pt idx="31">
                  <c:v>187116062.03</c:v>
                </c:pt>
                <c:pt idx="32">
                  <c:v>177873299.07999998</c:v>
                </c:pt>
                <c:pt idx="33">
                  <c:v>157028964.40000001</c:v>
                </c:pt>
                <c:pt idx="34">
                  <c:v>108433018.09999999</c:v>
                </c:pt>
                <c:pt idx="35">
                  <c:v>89481925.789999992</c:v>
                </c:pt>
                <c:pt idx="36">
                  <c:v>70915664.700000003</c:v>
                </c:pt>
                <c:pt idx="37">
                  <c:v>48511044.759999998</c:v>
                </c:pt>
                <c:pt idx="38">
                  <c:v>44485164.769999996</c:v>
                </c:pt>
                <c:pt idx="39">
                  <c:v>36077420.219999999</c:v>
                </c:pt>
                <c:pt idx="40">
                  <c:v>34331347.93</c:v>
                </c:pt>
                <c:pt idx="41">
                  <c:v>30311027.829999998</c:v>
                </c:pt>
                <c:pt idx="42">
                  <c:v>29680634.189999998</c:v>
                </c:pt>
                <c:pt idx="43">
                  <c:v>26297103.670000002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AB-47E2-A681-E361A807F34E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TDB SECURITIES </c:v>
                  </c:pt>
                  <c:pt idx="3">
                    <c:v> GOLOMT CAPITAL </c:v>
                  </c:pt>
                  <c:pt idx="4">
                    <c:v> MIRAE ASSET SECURITIES MONGOLIA </c:v>
                  </c:pt>
                  <c:pt idx="5">
                    <c:v> RHINOS INVESTMENT </c:v>
                  </c:pt>
                  <c:pt idx="6">
                    <c:v> ULZII&amp;CO CAPITAL </c:v>
                  </c:pt>
                  <c:pt idx="7">
                    <c:v> INVESCORE CAPITAL </c:v>
                  </c:pt>
                  <c:pt idx="8">
                    <c:v> MANDAL CAPITAL MARKETS </c:v>
                  </c:pt>
                  <c:pt idx="9">
                    <c:v> ARD SECURITIES </c:v>
                  </c:pt>
                  <c:pt idx="10">
                    <c:v> NOVEL INVESTMENT </c:v>
                  </c:pt>
                  <c:pt idx="11">
                    <c:v> APEX CAPITAL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STANDART INVESTMENT </c:v>
                  </c:pt>
                  <c:pt idx="15">
                    <c:v> GOODSEC </c:v>
                  </c:pt>
                  <c:pt idx="16">
                    <c:v> STOCKLAB SECURITIES </c:v>
                  </c:pt>
                  <c:pt idx="17">
                    <c:v> ARGAI BEST </c:v>
                  </c:pt>
                  <c:pt idx="18">
                    <c:v> GAULI </c:v>
                  </c:pt>
                  <c:pt idx="19">
                    <c:v> HUNNU EMPIRE </c:v>
                  </c:pt>
                  <c:pt idx="20">
                    <c:v> LIFETIME INVESTMENT </c:v>
                  </c:pt>
                  <c:pt idx="21">
                    <c:v> TULGAT CHANDMANI BAYAN </c:v>
                  </c:pt>
                  <c:pt idx="22">
                    <c:v> MONSEC </c:v>
                  </c:pt>
                  <c:pt idx="23">
                    <c:v> ZERGED </c:v>
                  </c:pt>
                  <c:pt idx="24">
                    <c:v> BULGAN BROKER </c:v>
                  </c:pt>
                  <c:pt idx="25">
                    <c:v> ALTAN KHOROMSOG </c:v>
                  </c:pt>
                  <c:pt idx="26">
                    <c:v> TAVAN BOGD </c:v>
                  </c:pt>
                  <c:pt idx="27">
                    <c:v> SG CAPITAL </c:v>
                  </c:pt>
                  <c:pt idx="28">
                    <c:v> SECAP </c:v>
                  </c:pt>
                  <c:pt idx="29">
                    <c:v> DARKHAN BROKER </c:v>
                  </c:pt>
                  <c:pt idx="30">
                    <c:v> GATSUURT TRADE </c:v>
                  </c:pt>
                  <c:pt idx="31">
                    <c:v> DH CAPITAL </c:v>
                  </c:pt>
                  <c:pt idx="32">
                    <c:v> TENGER CAPITAL </c:v>
                  </c:pt>
                  <c:pt idx="33">
                    <c:v> MERGEN SANAA </c:v>
                  </c:pt>
                  <c:pt idx="34">
                    <c:v> BATS </c:v>
                  </c:pt>
                  <c:pt idx="35">
                    <c:v> UNDURKHAAN INVEST </c:v>
                  </c:pt>
                  <c:pt idx="36">
                    <c:v> MONGOL SECURITIES </c:v>
                  </c:pt>
                  <c:pt idx="37">
                    <c:v> SANAR </c:v>
                  </c:pt>
                  <c:pt idx="38">
                    <c:v> BKO CAPITAL </c:v>
                  </c:pt>
                  <c:pt idx="39">
                    <c:v> BLOOMSBURY SECURITIES </c:v>
                  </c:pt>
                  <c:pt idx="40">
                    <c:v> NATIONAL SECURITIES </c:v>
                  </c:pt>
                  <c:pt idx="41">
                    <c:v> DOMIXSEC </c:v>
                  </c:pt>
                  <c:pt idx="42">
                    <c:v> GRANDDEVELOPMENT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BLACKSTONE INTERNATIONAL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TDB</c:v>
                  </c:pt>
                  <c:pt idx="3">
                    <c:v>GLMT</c:v>
                  </c:pt>
                  <c:pt idx="4">
                    <c:v>BZIN</c:v>
                  </c:pt>
                  <c:pt idx="5">
                    <c:v>RISM</c:v>
                  </c:pt>
                  <c:pt idx="6">
                    <c:v>ARD</c:v>
                  </c:pt>
                  <c:pt idx="7">
                    <c:v>INVC</c:v>
                  </c:pt>
                  <c:pt idx="8">
                    <c:v>MIBG</c:v>
                  </c:pt>
                  <c:pt idx="9">
                    <c:v>MNET</c:v>
                  </c:pt>
                  <c:pt idx="10">
                    <c:v>NOVL</c:v>
                  </c:pt>
                  <c:pt idx="11">
                    <c:v>TTOL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STIN</c:v>
                  </c:pt>
                  <c:pt idx="15">
                    <c:v>GDSC</c:v>
                  </c:pt>
                  <c:pt idx="16">
                    <c:v>STOK</c:v>
                  </c:pt>
                  <c:pt idx="17">
                    <c:v>ARGB</c:v>
                  </c:pt>
                  <c:pt idx="18">
                    <c:v>GAUL</c:v>
                  </c:pt>
                  <c:pt idx="19">
                    <c:v>HUN</c:v>
                  </c:pt>
                  <c:pt idx="20">
                    <c:v>LFTI</c:v>
                  </c:pt>
                  <c:pt idx="21">
                    <c:v>TCHB</c:v>
                  </c:pt>
                  <c:pt idx="22">
                    <c:v>MSEC</c:v>
                  </c:pt>
                  <c:pt idx="23">
                    <c:v>ZRGD</c:v>
                  </c:pt>
                  <c:pt idx="24">
                    <c:v>BULG</c:v>
                  </c:pt>
                  <c:pt idx="25">
                    <c:v>ALTN</c:v>
                  </c:pt>
                  <c:pt idx="26">
                    <c:v>TABO</c:v>
                  </c:pt>
                  <c:pt idx="27">
                    <c:v>SGC</c:v>
                  </c:pt>
                  <c:pt idx="28">
                    <c:v>SECP</c:v>
                  </c:pt>
                  <c:pt idx="29">
                    <c:v>DRBR</c:v>
                  </c:pt>
                  <c:pt idx="30">
                    <c:v>GATR</c:v>
                  </c:pt>
                  <c:pt idx="31">
                    <c:v>DELG</c:v>
                  </c:pt>
                  <c:pt idx="32">
                    <c:v>TNGR</c:v>
                  </c:pt>
                  <c:pt idx="33">
                    <c:v>MERG</c:v>
                  </c:pt>
                  <c:pt idx="34">
                    <c:v>BATS</c:v>
                  </c:pt>
                  <c:pt idx="35">
                    <c:v>UNDR</c:v>
                  </c:pt>
                  <c:pt idx="36">
                    <c:v>MONG</c:v>
                  </c:pt>
                  <c:pt idx="37">
                    <c:v>SANR</c:v>
                  </c:pt>
                  <c:pt idx="38">
                    <c:v>BKOC</c:v>
                  </c:pt>
                  <c:pt idx="39">
                    <c:v>BLMB</c:v>
                  </c:pt>
                  <c:pt idx="40">
                    <c:v>NSEC</c:v>
                  </c:pt>
                  <c:pt idx="41">
                    <c:v>DOMI</c:v>
                  </c:pt>
                  <c:pt idx="42">
                    <c:v>GDEV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Sheet1!$O$16:$O$66</c:f>
              <c:numCache>
                <c:formatCode>0.0%</c:formatCode>
                <c:ptCount val="51"/>
                <c:pt idx="0">
                  <c:v>0.3261490105312238</c:v>
                </c:pt>
                <c:pt idx="1">
                  <c:v>0.11238172762461973</c:v>
                </c:pt>
                <c:pt idx="2">
                  <c:v>0.10335041384753424</c:v>
                </c:pt>
                <c:pt idx="3">
                  <c:v>8.9043866073873115E-2</c:v>
                </c:pt>
                <c:pt idx="4">
                  <c:v>8.3500954171256581E-2</c:v>
                </c:pt>
                <c:pt idx="5">
                  <c:v>6.2447378195706699E-2</c:v>
                </c:pt>
                <c:pt idx="6">
                  <c:v>5.219810592648675E-2</c:v>
                </c:pt>
                <c:pt idx="7">
                  <c:v>4.7972094724712422E-2</c:v>
                </c:pt>
                <c:pt idx="8">
                  <c:v>3.5075330609902887E-2</c:v>
                </c:pt>
                <c:pt idx="9">
                  <c:v>3.1465698200006692E-2</c:v>
                </c:pt>
                <c:pt idx="10">
                  <c:v>1.8435709525921776E-2</c:v>
                </c:pt>
                <c:pt idx="11">
                  <c:v>1.1575977823717476E-2</c:v>
                </c:pt>
                <c:pt idx="12">
                  <c:v>5.9871406279143353E-3</c:v>
                </c:pt>
                <c:pt idx="13">
                  <c:v>5.3288567099726465E-3</c:v>
                </c:pt>
                <c:pt idx="14">
                  <c:v>3.5144216386703373E-3</c:v>
                </c:pt>
                <c:pt idx="15">
                  <c:v>3.0674029022846024E-3</c:v>
                </c:pt>
                <c:pt idx="16">
                  <c:v>1.480497031449557E-3</c:v>
                </c:pt>
                <c:pt idx="17">
                  <c:v>1.3704000323729285E-3</c:v>
                </c:pt>
                <c:pt idx="18">
                  <c:v>8.1347565709179029E-4</c:v>
                </c:pt>
                <c:pt idx="19">
                  <c:v>6.128332434392577E-4</c:v>
                </c:pt>
                <c:pt idx="20">
                  <c:v>5.5502654282674495E-4</c:v>
                </c:pt>
                <c:pt idx="21">
                  <c:v>3.8459251842928524E-4</c:v>
                </c:pt>
                <c:pt idx="22">
                  <c:v>3.8184331157484447E-4</c:v>
                </c:pt>
                <c:pt idx="23">
                  <c:v>3.3219684377510902E-4</c:v>
                </c:pt>
                <c:pt idx="24">
                  <c:v>2.4491111204198425E-4</c:v>
                </c:pt>
                <c:pt idx="25">
                  <c:v>2.4206077536327223E-4</c:v>
                </c:pt>
                <c:pt idx="26">
                  <c:v>2.2976852977322742E-4</c:v>
                </c:pt>
                <c:pt idx="27">
                  <c:v>2.2239683601335696E-4</c:v>
                </c:pt>
                <c:pt idx="28">
                  <c:v>2.1593787805624959E-4</c:v>
                </c:pt>
                <c:pt idx="29">
                  <c:v>2.0292447347359911E-4</c:v>
                </c:pt>
                <c:pt idx="30">
                  <c:v>2.0244032009411589E-4</c:v>
                </c:pt>
                <c:pt idx="31">
                  <c:v>1.8242462972019931E-4</c:v>
                </c:pt>
                <c:pt idx="32">
                  <c:v>1.7341360420772888E-4</c:v>
                </c:pt>
                <c:pt idx="33">
                  <c:v>1.5309188519275062E-4</c:v>
                </c:pt>
                <c:pt idx="34">
                  <c:v>1.0571435162612998E-4</c:v>
                </c:pt>
                <c:pt idx="35">
                  <c:v>8.7238407017533047E-5</c:v>
                </c:pt>
                <c:pt idx="36">
                  <c:v>6.9137645020474938E-5</c:v>
                </c:pt>
                <c:pt idx="37">
                  <c:v>4.7294760704530927E-5</c:v>
                </c:pt>
                <c:pt idx="38">
                  <c:v>4.3369818834196124E-5</c:v>
                </c:pt>
                <c:pt idx="39">
                  <c:v>3.5172875879775333E-5</c:v>
                </c:pt>
                <c:pt idx="40">
                  <c:v>3.3470581659213541E-5</c:v>
                </c:pt>
                <c:pt idx="41">
                  <c:v>2.9551060279581313E-5</c:v>
                </c:pt>
                <c:pt idx="42">
                  <c:v>2.8936472065681584E-5</c:v>
                </c:pt>
                <c:pt idx="43">
                  <c:v>2.5637774478945113E-5</c:v>
                </c:pt>
                <c:pt idx="44">
                  <c:v>1.5189373377177125E-7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AB-47E2-A681-E361A807F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788576"/>
        <c:axId val="551788968"/>
      </c:barChart>
      <c:catAx>
        <c:axId val="55178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968"/>
        <c:crosses val="autoZero"/>
        <c:auto val="1"/>
        <c:lblAlgn val="ctr"/>
        <c:lblOffset val="100"/>
        <c:noMultiLvlLbl val="0"/>
      </c:catAx>
      <c:valAx>
        <c:axId val="55178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7784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19948071" cy="138248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eelliin%20san\Members\&#1040;&#1088;&#1080;&#1083;&#1078;&#1072;&#1072;&#1085;&#1099;%20&#1090;&#1072;&#1081;&#1083;&#1072;&#1085;\2020\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Members\&#1040;&#1088;&#1080;&#1083;&#1078;&#1072;&#1072;&#1085;&#1099;%20&#1090;&#1072;&#1081;&#1083;&#1072;&#1085;\2023\202306%20Ariljaanii%20tailan%20WEB.xlsx" TargetMode="External"/><Relationship Id="rId1" Type="http://schemas.openxmlformats.org/officeDocument/2006/relationships/externalLinkPath" Target="202306%20Ariljaanii%20tailan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568390921</v>
          </cell>
          <cell r="H16">
            <v>103300000</v>
          </cell>
          <cell r="I16">
            <v>5017200000</v>
          </cell>
          <cell r="J16">
            <v>10851023188.540001</v>
          </cell>
          <cell r="K16">
            <v>0</v>
          </cell>
          <cell r="L16">
            <v>400000</v>
          </cell>
          <cell r="M16">
            <v>16540314109.540001</v>
          </cell>
          <cell r="N16">
            <v>334536617008.27991</v>
          </cell>
        </row>
        <row r="17">
          <cell r="B17" t="str">
            <v>ZGB</v>
          </cell>
          <cell r="C17" t="str">
            <v>"ТАВАНБОГД КАПИТАЛ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330855993</v>
          </cell>
          <cell r="H17">
            <v>1503700000</v>
          </cell>
          <cell r="I17">
            <v>40100000</v>
          </cell>
          <cell r="J17">
            <v>1051489886.45</v>
          </cell>
          <cell r="K17">
            <v>0</v>
          </cell>
          <cell r="L17">
            <v>908300000</v>
          </cell>
          <cell r="M17">
            <v>3834445879.4499998</v>
          </cell>
          <cell r="N17">
            <v>115271859668.83998</v>
          </cell>
        </row>
        <row r="18">
          <cell r="B18" t="str">
            <v>TDB</v>
          </cell>
          <cell r="C18" t="str">
            <v>"ТИ ДИ БИ СЕКЬЮРИТИЗ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355596281</v>
          </cell>
          <cell r="H18">
            <v>1000000</v>
          </cell>
          <cell r="I18">
            <v>16500000</v>
          </cell>
          <cell r="J18">
            <v>14408457406.23</v>
          </cell>
          <cell r="K18">
            <v>0</v>
          </cell>
          <cell r="L18">
            <v>689250000</v>
          </cell>
          <cell r="M18">
            <v>15470803687.23</v>
          </cell>
          <cell r="N18">
            <v>106008286698.91</v>
          </cell>
        </row>
        <row r="19">
          <cell r="B19" t="str">
            <v>GLMT</v>
          </cell>
          <cell r="C19" t="str">
            <v>"ГОЛОМТ КАПИТАЛ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892473529</v>
          </cell>
          <cell r="H19">
            <v>3500000</v>
          </cell>
          <cell r="I19">
            <v>10063000000</v>
          </cell>
          <cell r="J19">
            <v>4141915936.4099998</v>
          </cell>
          <cell r="K19">
            <v>0</v>
          </cell>
          <cell r="L19">
            <v>7300000</v>
          </cell>
          <cell r="M19">
            <v>15108189465.41</v>
          </cell>
          <cell r="N19">
            <v>91333816016.100006</v>
          </cell>
        </row>
        <row r="20">
          <cell r="B20" t="str">
            <v>BZIN</v>
          </cell>
          <cell r="C20" t="str">
            <v>"МИРЭ ЭССЭТ СЕКЬЮРИТИС МОНГОЛ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66540976</v>
          </cell>
          <cell r="H20">
            <v>0</v>
          </cell>
          <cell r="I20">
            <v>5500000</v>
          </cell>
          <cell r="J20">
            <v>183597592.76999998</v>
          </cell>
          <cell r="K20">
            <v>0</v>
          </cell>
          <cell r="L20">
            <v>0</v>
          </cell>
          <cell r="M20">
            <v>255638568.76999998</v>
          </cell>
          <cell r="N20">
            <v>85648356497.899994</v>
          </cell>
        </row>
        <row r="21">
          <cell r="B21" t="str">
            <v>RISM</v>
          </cell>
          <cell r="C21" t="str">
            <v>"РАЙНОС ИНВЕСТМЕНТ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61920287166</v>
          </cell>
          <cell r="H21">
            <v>0</v>
          </cell>
          <cell r="I21">
            <v>0</v>
          </cell>
          <cell r="J21">
            <v>185285443.37</v>
          </cell>
          <cell r="K21">
            <v>0</v>
          </cell>
          <cell r="L21">
            <v>18800000</v>
          </cell>
          <cell r="M21">
            <v>62124372609.370003</v>
          </cell>
          <cell r="N21">
            <v>64053343619.230003</v>
          </cell>
        </row>
        <row r="22">
          <cell r="B22" t="str">
            <v>ARD</v>
          </cell>
          <cell r="C22" t="str">
            <v>"ӨЛЗИЙ ЭНД КО КАПИТАЛ ҮЦК" ХХК</v>
          </cell>
          <cell r="D22" t="str">
            <v>●</v>
          </cell>
          <cell r="E22" t="str">
            <v>●</v>
          </cell>
          <cell r="G22">
            <v>3663110246</v>
          </cell>
          <cell r="H22">
            <v>11706400000</v>
          </cell>
          <cell r="I22">
            <v>21958100000</v>
          </cell>
          <cell r="J22">
            <v>402524870.50999999</v>
          </cell>
          <cell r="K22">
            <v>0</v>
          </cell>
          <cell r="L22">
            <v>899910000</v>
          </cell>
          <cell r="M22">
            <v>38630045116.510002</v>
          </cell>
          <cell r="N22">
            <v>53540489797.730003</v>
          </cell>
        </row>
        <row r="23">
          <cell r="B23" t="str">
            <v>INVC</v>
          </cell>
          <cell r="C23" t="str">
            <v>"ИНВЕСКОР КАПИТАЛ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1304090883</v>
          </cell>
          <cell r="H23">
            <v>5000000</v>
          </cell>
          <cell r="I23">
            <v>3000000</v>
          </cell>
          <cell r="J23">
            <v>9634742650.4799995</v>
          </cell>
          <cell r="K23">
            <v>0</v>
          </cell>
          <cell r="L23">
            <v>2700000</v>
          </cell>
          <cell r="M23">
            <v>10949533533.48</v>
          </cell>
          <cell r="N23">
            <v>49205797846.410004</v>
          </cell>
        </row>
        <row r="24">
          <cell r="B24" t="str">
            <v>MIBG</v>
          </cell>
          <cell r="C24" t="str">
            <v>"МАНДАЛ КАПИТАЛ МАРКЕТС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66343969</v>
          </cell>
          <cell r="H24">
            <v>2420000000</v>
          </cell>
          <cell r="I24">
            <v>2851300000</v>
          </cell>
          <cell r="J24">
            <v>2566357206.7400002</v>
          </cell>
          <cell r="K24">
            <v>0</v>
          </cell>
          <cell r="L24">
            <v>551619600</v>
          </cell>
          <cell r="M24">
            <v>8455620775.7399998</v>
          </cell>
          <cell r="N24">
            <v>35977366368.739998</v>
          </cell>
        </row>
        <row r="25">
          <cell r="B25" t="str">
            <v>MNET</v>
          </cell>
          <cell r="C25" t="str">
            <v>"АРД СЕКЬЮРИТИЗ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1359910887</v>
          </cell>
          <cell r="H25">
            <v>0</v>
          </cell>
          <cell r="I25">
            <v>0</v>
          </cell>
          <cell r="J25">
            <v>14405710696.84</v>
          </cell>
          <cell r="K25">
            <v>0</v>
          </cell>
          <cell r="L25">
            <v>0</v>
          </cell>
          <cell r="M25">
            <v>15765621583.84</v>
          </cell>
          <cell r="N25">
            <v>32274904683.870003</v>
          </cell>
        </row>
        <row r="26">
          <cell r="B26" t="str">
            <v>NOVL</v>
          </cell>
          <cell r="C26" t="str">
            <v>"НОВЕЛ ИНВЕСТМЕНТ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87991044</v>
          </cell>
          <cell r="H26">
            <v>0</v>
          </cell>
          <cell r="I26">
            <v>0</v>
          </cell>
          <cell r="J26">
            <v>88874608.349999994</v>
          </cell>
          <cell r="K26">
            <v>0</v>
          </cell>
          <cell r="L26">
            <v>0</v>
          </cell>
          <cell r="M26">
            <v>176865652.34999999</v>
          </cell>
          <cell r="N26">
            <v>18909822497.709999</v>
          </cell>
        </row>
        <row r="27">
          <cell r="B27" t="str">
            <v>TTOL</v>
          </cell>
          <cell r="C27" t="str">
            <v>"АПЕКС КАПИТАЛ ҮЦК" ХХК</v>
          </cell>
          <cell r="D27" t="str">
            <v>●</v>
          </cell>
          <cell r="E27" t="str">
            <v>●</v>
          </cell>
          <cell r="F27" t="str">
            <v>●</v>
          </cell>
          <cell r="G27">
            <v>151442192</v>
          </cell>
          <cell r="H27">
            <v>0</v>
          </cell>
          <cell r="I27">
            <v>0</v>
          </cell>
          <cell r="J27">
            <v>1112192691.5999999</v>
          </cell>
          <cell r="K27">
            <v>0</v>
          </cell>
          <cell r="L27">
            <v>0</v>
          </cell>
          <cell r="M27">
            <v>1263634883.5999999</v>
          </cell>
          <cell r="N27">
            <v>11873678394.43</v>
          </cell>
        </row>
        <row r="28">
          <cell r="B28" t="str">
            <v>BUMB</v>
          </cell>
          <cell r="C28" t="str">
            <v>"БУМБАТ-АЛТАЙ ҮЦК" ХХК</v>
          </cell>
          <cell r="D28" t="str">
            <v>●</v>
          </cell>
          <cell r="G28">
            <v>40678222</v>
          </cell>
          <cell r="H28">
            <v>0</v>
          </cell>
          <cell r="I28">
            <v>0</v>
          </cell>
          <cell r="J28">
            <v>230848723.07999998</v>
          </cell>
          <cell r="K28">
            <v>0</v>
          </cell>
          <cell r="L28">
            <v>0</v>
          </cell>
          <cell r="M28">
            <v>271526945.07999998</v>
          </cell>
          <cell r="N28">
            <v>6141112517.7200003</v>
          </cell>
        </row>
        <row r="29">
          <cell r="B29" t="str">
            <v>MICC</v>
          </cell>
          <cell r="C29" t="str">
            <v>"ЭМ АЙ СИ СИ  ҮЦК" ХХК</v>
          </cell>
          <cell r="D29" t="str">
            <v>●</v>
          </cell>
          <cell r="E29" t="str">
            <v>●</v>
          </cell>
          <cell r="G29">
            <v>22502126</v>
          </cell>
          <cell r="H29">
            <v>0</v>
          </cell>
          <cell r="I29">
            <v>0</v>
          </cell>
          <cell r="J29">
            <v>652103931.54999995</v>
          </cell>
          <cell r="K29">
            <v>0</v>
          </cell>
          <cell r="L29">
            <v>0</v>
          </cell>
          <cell r="M29">
            <v>674606057.54999995</v>
          </cell>
          <cell r="N29">
            <v>5465899446.920001</v>
          </cell>
        </row>
        <row r="30">
          <cell r="B30" t="str">
            <v>STIN</v>
          </cell>
          <cell r="C30" t="str">
            <v>"СТАНДАРТ ИНВЕСТМЕНТ ҮЦК" ХХК</v>
          </cell>
          <cell r="D30" t="str">
            <v>●</v>
          </cell>
          <cell r="E30" t="str">
            <v>●</v>
          </cell>
          <cell r="F30" t="str">
            <v>●</v>
          </cell>
          <cell r="G30">
            <v>59026276</v>
          </cell>
          <cell r="H30">
            <v>0</v>
          </cell>
          <cell r="I30">
            <v>0</v>
          </cell>
          <cell r="J30">
            <v>205225959.75999999</v>
          </cell>
          <cell r="K30">
            <v>0</v>
          </cell>
          <cell r="L30">
            <v>0</v>
          </cell>
          <cell r="M30">
            <v>264252235.75999999</v>
          </cell>
          <cell r="N30">
            <v>3604802368.79</v>
          </cell>
        </row>
        <row r="31">
          <cell r="B31" t="str">
            <v>GDSC</v>
          </cell>
          <cell r="C31" t="str">
            <v>"ГҮҮДСЕК ҮЦК" ХХК</v>
          </cell>
          <cell r="D31" t="str">
            <v>●</v>
          </cell>
          <cell r="E31" t="str">
            <v>●</v>
          </cell>
          <cell r="F31" t="str">
            <v>●</v>
          </cell>
          <cell r="G31">
            <v>135695849</v>
          </cell>
          <cell r="H31">
            <v>80300000</v>
          </cell>
          <cell r="I31">
            <v>200000</v>
          </cell>
          <cell r="J31">
            <v>204877892.92000002</v>
          </cell>
          <cell r="K31">
            <v>0</v>
          </cell>
          <cell r="L31">
            <v>0</v>
          </cell>
          <cell r="M31">
            <v>421073741.92000002</v>
          </cell>
          <cell r="N31">
            <v>3146287607.1900001</v>
          </cell>
        </row>
        <row r="32">
          <cell r="B32" t="str">
            <v>STOK</v>
          </cell>
          <cell r="C32" t="str">
            <v>"СТОКЛАБ СЕКЬЮРИТИЗ ҮЦК" ХХК</v>
          </cell>
          <cell r="D32" t="str">
            <v>●</v>
          </cell>
          <cell r="G32">
            <v>60284819</v>
          </cell>
          <cell r="H32">
            <v>4000000</v>
          </cell>
          <cell r="I32">
            <v>20800000</v>
          </cell>
          <cell r="J32">
            <v>209722172.69999999</v>
          </cell>
          <cell r="K32">
            <v>0</v>
          </cell>
          <cell r="L32">
            <v>0</v>
          </cell>
          <cell r="M32">
            <v>294806991.69999999</v>
          </cell>
          <cell r="N32">
            <v>1518571120.5600002</v>
          </cell>
        </row>
        <row r="33">
          <cell r="B33" t="str">
            <v>ARGB</v>
          </cell>
          <cell r="C33" t="str">
            <v>"АРГАЙ БЭСТ ҮЦК" ХХК</v>
          </cell>
          <cell r="D33" t="str">
            <v>●</v>
          </cell>
          <cell r="G33">
            <v>27811160</v>
          </cell>
          <cell r="H33">
            <v>13000000</v>
          </cell>
          <cell r="I33">
            <v>22800000</v>
          </cell>
          <cell r="J33">
            <v>25898291.469999999</v>
          </cell>
          <cell r="K33">
            <v>0</v>
          </cell>
          <cell r="L33">
            <v>300000</v>
          </cell>
          <cell r="M33">
            <v>89809451.469999999</v>
          </cell>
          <cell r="N33">
            <v>1405642746.03</v>
          </cell>
        </row>
        <row r="34">
          <cell r="B34" t="str">
            <v>GAUL</v>
          </cell>
          <cell r="C34" t="str">
            <v>"ГАҮЛИ ҮЦК" ХХК</v>
          </cell>
          <cell r="D34" t="str">
            <v>●</v>
          </cell>
          <cell r="G34">
            <v>4033566</v>
          </cell>
          <cell r="H34">
            <v>123800000</v>
          </cell>
          <cell r="I34">
            <v>0</v>
          </cell>
          <cell r="J34">
            <v>45823502.599999994</v>
          </cell>
          <cell r="K34">
            <v>0</v>
          </cell>
          <cell r="L34">
            <v>0</v>
          </cell>
          <cell r="M34">
            <v>173657068.59999999</v>
          </cell>
          <cell r="N34">
            <v>834395891.31000006</v>
          </cell>
        </row>
        <row r="35">
          <cell r="B35" t="str">
            <v>HUN</v>
          </cell>
          <cell r="C35" t="str">
            <v>"ХҮННҮ ЭМПАЙР ҮЦК" ХХК</v>
          </cell>
          <cell r="D35" t="str">
            <v>●</v>
          </cell>
          <cell r="G35">
            <v>0</v>
          </cell>
          <cell r="H35">
            <v>0</v>
          </cell>
          <cell r="I35">
            <v>0</v>
          </cell>
          <cell r="J35">
            <v>13574232.039999999</v>
          </cell>
          <cell r="K35">
            <v>0</v>
          </cell>
          <cell r="L35">
            <v>0</v>
          </cell>
          <cell r="M35">
            <v>13574232.039999999</v>
          </cell>
          <cell r="N35">
            <v>628593536.78999996</v>
          </cell>
        </row>
        <row r="36">
          <cell r="B36" t="str">
            <v>LFTI</v>
          </cell>
          <cell r="C36" t="str">
            <v>"ЛАЙФТАЙМ ИНВЕСТМЕНТ ҮЦК" ХХК</v>
          </cell>
          <cell r="D36" t="str">
            <v>●</v>
          </cell>
          <cell r="E36" t="str">
            <v>●</v>
          </cell>
          <cell r="G36">
            <v>2294353</v>
          </cell>
          <cell r="H36">
            <v>0</v>
          </cell>
          <cell r="I36">
            <v>0</v>
          </cell>
          <cell r="J36">
            <v>39307066.590000004</v>
          </cell>
          <cell r="K36">
            <v>0</v>
          </cell>
          <cell r="L36">
            <v>0</v>
          </cell>
          <cell r="M36">
            <v>41601419.590000004</v>
          </cell>
          <cell r="N36">
            <v>569300215.51999998</v>
          </cell>
        </row>
        <row r="37">
          <cell r="B37" t="str">
            <v>TCHB</v>
          </cell>
          <cell r="C37" t="str">
            <v>"ТУЛГАТ ЧАНДМАНЬ БАЯН  ҮЦК" ХХК</v>
          </cell>
          <cell r="D37" t="str">
            <v>●</v>
          </cell>
          <cell r="G37">
            <v>82988691</v>
          </cell>
          <cell r="H37">
            <v>0</v>
          </cell>
          <cell r="I37">
            <v>0</v>
          </cell>
          <cell r="J37">
            <v>11322250.09</v>
          </cell>
          <cell r="K37">
            <v>0</v>
          </cell>
          <cell r="L37">
            <v>0</v>
          </cell>
          <cell r="M37">
            <v>94310941.090000004</v>
          </cell>
          <cell r="N37">
            <v>394483122.39999998</v>
          </cell>
        </row>
        <row r="38">
          <cell r="B38" t="str">
            <v>MSEC</v>
          </cell>
          <cell r="C38" t="str">
            <v>"МОНСЕК ҮЦК" ХХК</v>
          </cell>
          <cell r="D38" t="str">
            <v>●</v>
          </cell>
          <cell r="G38">
            <v>15381440</v>
          </cell>
          <cell r="H38">
            <v>0</v>
          </cell>
          <cell r="I38">
            <v>0</v>
          </cell>
          <cell r="J38">
            <v>25248898.609999999</v>
          </cell>
          <cell r="K38">
            <v>0</v>
          </cell>
          <cell r="L38">
            <v>0</v>
          </cell>
          <cell r="M38">
            <v>40630338.609999999</v>
          </cell>
          <cell r="N38">
            <v>391663213.92000002</v>
          </cell>
        </row>
        <row r="39">
          <cell r="B39" t="str">
            <v>ZRGD</v>
          </cell>
          <cell r="C39" t="str">
            <v>"ЗЭРГЭД ҮЦК" ХХК</v>
          </cell>
          <cell r="D39" t="str">
            <v>●</v>
          </cell>
          <cell r="G39">
            <v>35646758</v>
          </cell>
          <cell r="H39">
            <v>24000000</v>
          </cell>
          <cell r="I39">
            <v>0</v>
          </cell>
          <cell r="J39">
            <v>41666250.630000003</v>
          </cell>
          <cell r="K39">
            <v>0</v>
          </cell>
          <cell r="L39">
            <v>0</v>
          </cell>
          <cell r="M39">
            <v>101313008.63</v>
          </cell>
          <cell r="N39">
            <v>340739982.98000002</v>
          </cell>
        </row>
        <row r="40">
          <cell r="B40" t="str">
            <v>BULG</v>
          </cell>
          <cell r="C40" t="str">
            <v>"БУЛГАН БРОКЕР ҮЦК" ХХК</v>
          </cell>
          <cell r="D40" t="str">
            <v>●</v>
          </cell>
          <cell r="G40">
            <v>8913382</v>
          </cell>
          <cell r="H40">
            <v>12000000</v>
          </cell>
          <cell r="I40">
            <v>0</v>
          </cell>
          <cell r="J40">
            <v>5748161</v>
          </cell>
          <cell r="K40">
            <v>0</v>
          </cell>
          <cell r="L40">
            <v>0</v>
          </cell>
          <cell r="M40">
            <v>26661543</v>
          </cell>
          <cell r="N40">
            <v>251209515.42000002</v>
          </cell>
        </row>
        <row r="41">
          <cell r="B41" t="str">
            <v>ALTN</v>
          </cell>
          <cell r="C41" t="str">
            <v>"АЛТАН ХОРОМСОГ ҮЦК" ХХК</v>
          </cell>
          <cell r="D41" t="str">
            <v>●</v>
          </cell>
          <cell r="G41">
            <v>17853844</v>
          </cell>
          <cell r="H41">
            <v>0</v>
          </cell>
          <cell r="I41">
            <v>0</v>
          </cell>
          <cell r="J41">
            <v>5283135.7</v>
          </cell>
          <cell r="K41">
            <v>0</v>
          </cell>
          <cell r="L41">
            <v>0</v>
          </cell>
          <cell r="M41">
            <v>23136979.699999999</v>
          </cell>
          <cell r="N41">
            <v>248285876.34999999</v>
          </cell>
        </row>
        <row r="42">
          <cell r="B42" t="str">
            <v>TABO</v>
          </cell>
          <cell r="C42" t="str">
            <v>"ТАВАН БОГД ҮЦК" ХХК</v>
          </cell>
          <cell r="D42" t="str">
            <v>●</v>
          </cell>
          <cell r="G42">
            <v>19752152</v>
          </cell>
          <cell r="H42">
            <v>0</v>
          </cell>
          <cell r="I42">
            <v>0</v>
          </cell>
          <cell r="J42">
            <v>25516649</v>
          </cell>
          <cell r="K42">
            <v>0</v>
          </cell>
          <cell r="L42">
            <v>0</v>
          </cell>
          <cell r="M42">
            <v>45268801</v>
          </cell>
          <cell r="N42">
            <v>235677509.86000001</v>
          </cell>
        </row>
        <row r="43">
          <cell r="B43" t="str">
            <v>SGC</v>
          </cell>
          <cell r="C43" t="str">
            <v>"ЭС ЖИ КАПИТАЛ ҮЦК" ХХК</v>
          </cell>
          <cell r="D43" t="str">
            <v>●</v>
          </cell>
          <cell r="E43" t="str">
            <v>●</v>
          </cell>
          <cell r="F43" t="str">
            <v>●</v>
          </cell>
          <cell r="G43">
            <v>3080350</v>
          </cell>
          <cell r="H43">
            <v>0</v>
          </cell>
          <cell r="I43">
            <v>0</v>
          </cell>
          <cell r="J43">
            <v>5902592.4699999997</v>
          </cell>
          <cell r="K43">
            <v>0</v>
          </cell>
          <cell r="L43">
            <v>0</v>
          </cell>
          <cell r="M43">
            <v>8982942.4699999988</v>
          </cell>
          <cell r="N43">
            <v>228116237.52000001</v>
          </cell>
        </row>
        <row r="44">
          <cell r="B44" t="str">
            <v>SECP</v>
          </cell>
          <cell r="C44" t="str">
            <v>"СИКАП  ҮЦК" ХХК</v>
          </cell>
          <cell r="D44" t="str">
            <v>●</v>
          </cell>
          <cell r="F44" t="str">
            <v>●</v>
          </cell>
          <cell r="G44">
            <v>0</v>
          </cell>
          <cell r="H44">
            <v>0</v>
          </cell>
          <cell r="I44">
            <v>0</v>
          </cell>
          <cell r="J44">
            <v>64303057.710000001</v>
          </cell>
          <cell r="K44">
            <v>0</v>
          </cell>
          <cell r="L44">
            <v>0</v>
          </cell>
          <cell r="M44">
            <v>64303057.710000001</v>
          </cell>
          <cell r="N44">
            <v>221491173.90000001</v>
          </cell>
        </row>
        <row r="45">
          <cell r="B45" t="str">
            <v>DRBR</v>
          </cell>
          <cell r="C45" t="str">
            <v>"ДАРХАН БРОКЕР ҮЦК" ХХК</v>
          </cell>
          <cell r="D45" t="str">
            <v>●</v>
          </cell>
          <cell r="G45">
            <v>11394587</v>
          </cell>
          <cell r="H45">
            <v>0</v>
          </cell>
          <cell r="I45">
            <v>0</v>
          </cell>
          <cell r="J45">
            <v>7821553.96</v>
          </cell>
          <cell r="K45">
            <v>0</v>
          </cell>
          <cell r="L45">
            <v>0</v>
          </cell>
          <cell r="M45">
            <v>19216140.960000001</v>
          </cell>
          <cell r="N45">
            <v>208143102.29999998</v>
          </cell>
        </row>
        <row r="46">
          <cell r="B46" t="str">
            <v>GATR</v>
          </cell>
          <cell r="C46" t="str">
            <v>"ГАЦУУРТ ТРЕЙД ҮЦК" ХХК</v>
          </cell>
          <cell r="D46" t="str">
            <v>●</v>
          </cell>
          <cell r="G46">
            <v>0</v>
          </cell>
          <cell r="H46">
            <v>0</v>
          </cell>
          <cell r="I46">
            <v>0</v>
          </cell>
          <cell r="J46">
            <v>204918</v>
          </cell>
          <cell r="K46">
            <v>0</v>
          </cell>
          <cell r="L46">
            <v>0</v>
          </cell>
          <cell r="M46">
            <v>204918</v>
          </cell>
          <cell r="N46">
            <v>207646497.90000001</v>
          </cell>
        </row>
        <row r="47">
          <cell r="B47" t="str">
            <v>DELG</v>
          </cell>
          <cell r="C47" t="str">
            <v>"ДИ ЭЙЧ КАПИТАЛ ҮЦК" ХХК</v>
          </cell>
          <cell r="D47" t="str">
            <v>●</v>
          </cell>
          <cell r="G47">
            <v>5273153</v>
          </cell>
          <cell r="H47">
            <v>0</v>
          </cell>
          <cell r="I47">
            <v>0</v>
          </cell>
          <cell r="J47">
            <v>2719969.9</v>
          </cell>
          <cell r="K47">
            <v>0</v>
          </cell>
          <cell r="L47">
            <v>0</v>
          </cell>
          <cell r="M47">
            <v>7993122.9000000004</v>
          </cell>
          <cell r="N47">
            <v>187116062.03</v>
          </cell>
        </row>
        <row r="48">
          <cell r="B48" t="str">
            <v>TNGR</v>
          </cell>
          <cell r="C48" t="str">
            <v>"ТЭНГЭР КАПИТАЛ  ҮЦК" ХХК</v>
          </cell>
          <cell r="D48" t="str">
            <v>●</v>
          </cell>
          <cell r="E48" t="str">
            <v>●</v>
          </cell>
          <cell r="F48" t="str">
            <v>●</v>
          </cell>
          <cell r="G48">
            <v>9750831</v>
          </cell>
          <cell r="H48">
            <v>0</v>
          </cell>
          <cell r="I48">
            <v>0</v>
          </cell>
          <cell r="J48">
            <v>11120204.76</v>
          </cell>
          <cell r="K48">
            <v>0</v>
          </cell>
          <cell r="L48">
            <v>0</v>
          </cell>
          <cell r="M48">
            <v>20871035.759999998</v>
          </cell>
          <cell r="N48">
            <v>177873299.07999998</v>
          </cell>
        </row>
        <row r="49">
          <cell r="B49" t="str">
            <v>MERG</v>
          </cell>
          <cell r="C49" t="str">
            <v>"МЭРГЭН САНАА ҮЦК" ХХК</v>
          </cell>
          <cell r="D49" t="str">
            <v>●</v>
          </cell>
          <cell r="G49">
            <v>5234564</v>
          </cell>
          <cell r="H49">
            <v>0</v>
          </cell>
          <cell r="I49">
            <v>1500000</v>
          </cell>
          <cell r="J49">
            <v>7621156</v>
          </cell>
          <cell r="K49">
            <v>0</v>
          </cell>
          <cell r="L49">
            <v>0</v>
          </cell>
          <cell r="M49">
            <v>14355720</v>
          </cell>
          <cell r="N49">
            <v>157028964.40000001</v>
          </cell>
        </row>
        <row r="50">
          <cell r="B50" t="str">
            <v>BATS</v>
          </cell>
          <cell r="C50" t="str">
            <v>"БАТС ҮЦК" ХХК</v>
          </cell>
          <cell r="D50" t="str">
            <v>●</v>
          </cell>
          <cell r="G50">
            <v>2183325</v>
          </cell>
          <cell r="H50">
            <v>0</v>
          </cell>
          <cell r="I50">
            <v>0</v>
          </cell>
          <cell r="J50">
            <v>684477.1</v>
          </cell>
          <cell r="K50">
            <v>0</v>
          </cell>
          <cell r="L50">
            <v>0</v>
          </cell>
          <cell r="M50">
            <v>2867802.1</v>
          </cell>
          <cell r="N50">
            <v>108433018.09999999</v>
          </cell>
        </row>
        <row r="51">
          <cell r="B51" t="str">
            <v>UNDR</v>
          </cell>
          <cell r="C51" t="str">
            <v>"ӨНДӨРХААН ИНВЕСТ ҮЦК" ХХК</v>
          </cell>
          <cell r="D51" t="str">
            <v>●</v>
          </cell>
          <cell r="G51">
            <v>673615</v>
          </cell>
          <cell r="H51">
            <v>0</v>
          </cell>
          <cell r="I51">
            <v>0</v>
          </cell>
          <cell r="J51">
            <v>10168502.130000001</v>
          </cell>
          <cell r="K51">
            <v>0</v>
          </cell>
          <cell r="L51">
            <v>0</v>
          </cell>
          <cell r="M51">
            <v>10842117.130000001</v>
          </cell>
          <cell r="N51">
            <v>89481925.789999992</v>
          </cell>
        </row>
        <row r="52">
          <cell r="B52" t="str">
            <v>MONG</v>
          </cell>
          <cell r="C52" t="str">
            <v>"МОНГОЛ СЕКЮРИТИЕС ҮЦК" ХК</v>
          </cell>
          <cell r="D52" t="str">
            <v>●</v>
          </cell>
          <cell r="G52">
            <v>677000</v>
          </cell>
          <cell r="H52">
            <v>0</v>
          </cell>
          <cell r="I52">
            <v>0</v>
          </cell>
          <cell r="J52">
            <v>566720</v>
          </cell>
          <cell r="K52">
            <v>0</v>
          </cell>
          <cell r="L52">
            <v>0</v>
          </cell>
          <cell r="M52">
            <v>1243720</v>
          </cell>
          <cell r="N52">
            <v>70915664.700000003</v>
          </cell>
        </row>
        <row r="53">
          <cell r="B53" t="str">
            <v>SANR</v>
          </cell>
          <cell r="C53" t="str">
            <v>"САНАР ҮЦК" ХХК</v>
          </cell>
          <cell r="D53" t="str">
            <v>●</v>
          </cell>
          <cell r="G53">
            <v>5011154</v>
          </cell>
          <cell r="H53">
            <v>0</v>
          </cell>
          <cell r="I53">
            <v>0</v>
          </cell>
          <cell r="J53">
            <v>2340390</v>
          </cell>
          <cell r="K53">
            <v>0</v>
          </cell>
          <cell r="L53">
            <v>0</v>
          </cell>
          <cell r="M53">
            <v>7351544</v>
          </cell>
          <cell r="N53">
            <v>48511044.759999998</v>
          </cell>
        </row>
        <row r="54">
          <cell r="B54" t="str">
            <v>BKOC</v>
          </cell>
          <cell r="C54" t="str">
            <v>"БКО КАПИТАЛ ҮЦК" ХХК</v>
          </cell>
          <cell r="D54" t="str">
            <v>●</v>
          </cell>
          <cell r="G54">
            <v>0</v>
          </cell>
          <cell r="H54">
            <v>0</v>
          </cell>
          <cell r="I54">
            <v>0</v>
          </cell>
          <cell r="J54">
            <v>1934585.87</v>
          </cell>
          <cell r="L54">
            <v>0</v>
          </cell>
          <cell r="M54">
            <v>1934585.87</v>
          </cell>
          <cell r="N54">
            <v>44485164.769999996</v>
          </cell>
        </row>
        <row r="55">
          <cell r="B55" t="str">
            <v>BLMB</v>
          </cell>
          <cell r="C55" t="str">
            <v xml:space="preserve">"БЛҮМСБЮРИ СЕКЮРИТИЕС ҮЦК" ХХК </v>
          </cell>
          <cell r="D55" t="str">
            <v>●</v>
          </cell>
          <cell r="G55">
            <v>0</v>
          </cell>
          <cell r="H55">
            <v>0</v>
          </cell>
          <cell r="I55">
            <v>0</v>
          </cell>
          <cell r="J55">
            <v>20343373.219999999</v>
          </cell>
          <cell r="K55">
            <v>0</v>
          </cell>
          <cell r="L55">
            <v>0</v>
          </cell>
          <cell r="M55">
            <v>20343373.219999999</v>
          </cell>
          <cell r="N55">
            <v>36077420.219999999</v>
          </cell>
        </row>
        <row r="56">
          <cell r="B56" t="str">
            <v>NSEC</v>
          </cell>
          <cell r="C56" t="str">
            <v>"НЭЙШНЛ СЕКЮРИТИС ҮЦК" ХХК</v>
          </cell>
          <cell r="D56" t="str">
            <v>●</v>
          </cell>
          <cell r="E56" t="str">
            <v>●</v>
          </cell>
          <cell r="F56" t="str">
            <v>●</v>
          </cell>
          <cell r="G56">
            <v>6948728</v>
          </cell>
          <cell r="H56">
            <v>0</v>
          </cell>
          <cell r="I56">
            <v>0</v>
          </cell>
          <cell r="J56">
            <v>232351.94</v>
          </cell>
          <cell r="K56">
            <v>0</v>
          </cell>
          <cell r="L56">
            <v>0</v>
          </cell>
          <cell r="M56">
            <v>7181079.9400000004</v>
          </cell>
          <cell r="N56">
            <v>34331347.93</v>
          </cell>
        </row>
        <row r="57">
          <cell r="B57" t="str">
            <v>DOMI</v>
          </cell>
          <cell r="C57" t="str">
            <v>"ДОМИКС СЕК ҮЦК" ХХК</v>
          </cell>
          <cell r="D57" t="str">
            <v>●</v>
          </cell>
          <cell r="G57">
            <v>838126</v>
          </cell>
          <cell r="H57">
            <v>0</v>
          </cell>
          <cell r="I57">
            <v>0</v>
          </cell>
          <cell r="J57">
            <v>319307</v>
          </cell>
          <cell r="K57">
            <v>0</v>
          </cell>
          <cell r="L57">
            <v>0</v>
          </cell>
          <cell r="M57">
            <v>1157433</v>
          </cell>
          <cell r="N57">
            <v>30311027.829999998</v>
          </cell>
        </row>
        <row r="58">
          <cell r="B58" t="str">
            <v>GDEV</v>
          </cell>
          <cell r="C58" t="str">
            <v>"ГРАНДДЕВЕЛОПМЕНТ ҮЦК" ХХК</v>
          </cell>
          <cell r="D58" t="str">
            <v>●</v>
          </cell>
          <cell r="G58">
            <v>1436594</v>
          </cell>
          <cell r="H58">
            <v>0</v>
          </cell>
          <cell r="I58">
            <v>0</v>
          </cell>
          <cell r="J58">
            <v>815901.5</v>
          </cell>
          <cell r="K58">
            <v>0</v>
          </cell>
          <cell r="L58">
            <v>0</v>
          </cell>
          <cell r="M58">
            <v>2252495.5</v>
          </cell>
          <cell r="N58">
            <v>29680634.189999998</v>
          </cell>
        </row>
        <row r="59">
          <cell r="B59" t="str">
            <v>BSK</v>
          </cell>
          <cell r="C59" t="str">
            <v>"БЛЮСКАЙ СЕКЬЮРИТИЗ ҮЦК" ХК</v>
          </cell>
          <cell r="D59" t="str">
            <v>●</v>
          </cell>
          <cell r="G59">
            <v>3401248</v>
          </cell>
          <cell r="H59">
            <v>0</v>
          </cell>
          <cell r="I59">
            <v>0</v>
          </cell>
          <cell r="J59">
            <v>1917894.37</v>
          </cell>
          <cell r="K59">
            <v>0</v>
          </cell>
          <cell r="L59">
            <v>0</v>
          </cell>
          <cell r="M59">
            <v>5319142.37</v>
          </cell>
          <cell r="N59">
            <v>26297103.670000002</v>
          </cell>
        </row>
        <row r="60">
          <cell r="B60" t="str">
            <v>MSDQ</v>
          </cell>
          <cell r="C60" t="str">
            <v>"МАСДАК ҮНЭТ ЦААСНЫ КОМПАНИ" ХХК</v>
          </cell>
          <cell r="D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N60">
            <v>155800</v>
          </cell>
        </row>
        <row r="61">
          <cell r="B61" t="str">
            <v>SILS</v>
          </cell>
          <cell r="C61" t="str">
            <v>"СИЛВЭР ЛАЙТ СЕКЮРИТИЙЗ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B62" t="str">
            <v>ECM</v>
          </cell>
          <cell r="C62" t="str">
            <v>"ЕВРАЗИА КАПИТАЛ ХОЛДИНГ ҮЦК" ХК</v>
          </cell>
          <cell r="D62" t="str">
            <v>●</v>
          </cell>
          <cell r="E62" t="str">
            <v>●</v>
          </cell>
          <cell r="F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BLAC</v>
          </cell>
          <cell r="C63" t="str">
            <v>"БЛЭКСТОУН ИНТЕРНЭЙШНЛ ҮЦК" ХХК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CTRL</v>
          </cell>
          <cell r="C64" t="str">
            <v>"ЦЕНТРАЛ СЕКЬЮРИТИЙЗ ҮЦК" ХХК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DCF</v>
          </cell>
          <cell r="C65" t="str">
            <v>"ДИ СИ ЭФ ҮЦК" ХХК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GACB</v>
          </cell>
          <cell r="C66" t="str">
            <v>"ГЭРЭЛТ АССЭЙМООР КАПИТАЛ ҮЦК" ХХК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N6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P72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R26" sqref="R26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8" width="23" style="1" customWidth="1"/>
    <col min="9" max="9" width="23.42578125" style="1" customWidth="1"/>
    <col min="10" max="10" width="23" style="2" bestFit="1" customWidth="1"/>
    <col min="11" max="11" width="15.85546875" style="3" customWidth="1"/>
    <col min="12" max="12" width="24.140625" style="1" customWidth="1"/>
    <col min="13" max="13" width="24.5703125" style="1" customWidth="1"/>
    <col min="14" max="14" width="24.42578125" style="1" customWidth="1"/>
    <col min="15" max="15" width="16.7109375" style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L7" s="5"/>
    </row>
    <row r="8" spans="1:16" x14ac:dyDescent="0.25">
      <c r="K8" s="6"/>
      <c r="L8" s="7"/>
      <c r="M8" s="7"/>
    </row>
    <row r="9" spans="1:16" ht="15" customHeight="1" x14ac:dyDescent="0.25">
      <c r="B9" s="21"/>
      <c r="D9" s="42" t="s">
        <v>53</v>
      </c>
      <c r="E9" s="42"/>
      <c r="F9" s="42"/>
      <c r="G9" s="42"/>
      <c r="H9" s="42"/>
      <c r="I9" s="42"/>
      <c r="J9" s="42"/>
      <c r="K9" s="42"/>
      <c r="L9" s="42"/>
      <c r="M9" s="8"/>
      <c r="N9" s="8"/>
      <c r="O9" s="8"/>
    </row>
    <row r="11" spans="1:16" ht="15" customHeight="1" thickBot="1" x14ac:dyDescent="0.3">
      <c r="M11" s="22"/>
      <c r="N11" s="39" t="s">
        <v>124</v>
      </c>
      <c r="O11" s="39"/>
    </row>
    <row r="12" spans="1:16" ht="14.45" customHeight="1" x14ac:dyDescent="0.25">
      <c r="A12" s="49" t="s">
        <v>0</v>
      </c>
      <c r="B12" s="51" t="s">
        <v>45</v>
      </c>
      <c r="C12" s="51" t="s">
        <v>46</v>
      </c>
      <c r="D12" s="51" t="s">
        <v>47</v>
      </c>
      <c r="E12" s="51"/>
      <c r="F12" s="51"/>
      <c r="G12" s="57" t="s">
        <v>123</v>
      </c>
      <c r="H12" s="58"/>
      <c r="I12" s="58"/>
      <c r="J12" s="58"/>
      <c r="K12" s="58"/>
      <c r="L12" s="58"/>
      <c r="M12" s="59"/>
      <c r="N12" s="55" t="s">
        <v>118</v>
      </c>
      <c r="O12" s="56"/>
    </row>
    <row r="13" spans="1:16" s="21" customFormat="1" ht="15.75" customHeight="1" x14ac:dyDescent="0.25">
      <c r="A13" s="50"/>
      <c r="B13" s="52"/>
      <c r="C13" s="52"/>
      <c r="D13" s="52"/>
      <c r="E13" s="52"/>
      <c r="F13" s="52"/>
      <c r="G13" s="60"/>
      <c r="H13" s="61"/>
      <c r="I13" s="61"/>
      <c r="J13" s="61"/>
      <c r="K13" s="61"/>
      <c r="L13" s="61"/>
      <c r="M13" s="62"/>
      <c r="N13" s="41"/>
      <c r="O13" s="47"/>
      <c r="P13" s="9"/>
    </row>
    <row r="14" spans="1:16" s="21" customFormat="1" ht="42" customHeight="1" x14ac:dyDescent="0.25">
      <c r="A14" s="50"/>
      <c r="B14" s="52"/>
      <c r="C14" s="52"/>
      <c r="D14" s="52"/>
      <c r="E14" s="52"/>
      <c r="F14" s="52"/>
      <c r="G14" s="53" t="s">
        <v>119</v>
      </c>
      <c r="H14" s="54"/>
      <c r="I14" s="54"/>
      <c r="J14" s="53" t="s">
        <v>54</v>
      </c>
      <c r="K14" s="54"/>
      <c r="L14" s="54"/>
      <c r="M14" s="40" t="s">
        <v>55</v>
      </c>
      <c r="N14" s="41" t="s">
        <v>56</v>
      </c>
      <c r="O14" s="47" t="s">
        <v>57</v>
      </c>
      <c r="P14" s="9"/>
    </row>
    <row r="15" spans="1:16" s="21" customFormat="1" ht="42" customHeight="1" x14ac:dyDescent="0.25">
      <c r="A15" s="50"/>
      <c r="B15" s="52"/>
      <c r="C15" s="52"/>
      <c r="D15" s="25" t="s">
        <v>48</v>
      </c>
      <c r="E15" s="25" t="s">
        <v>49</v>
      </c>
      <c r="F15" s="25" t="s">
        <v>50</v>
      </c>
      <c r="G15" s="26" t="s">
        <v>120</v>
      </c>
      <c r="H15" s="26" t="s">
        <v>121</v>
      </c>
      <c r="I15" s="26" t="s">
        <v>122</v>
      </c>
      <c r="J15" s="31" t="s">
        <v>105</v>
      </c>
      <c r="K15" s="26" t="s">
        <v>59</v>
      </c>
      <c r="L15" s="26" t="s">
        <v>58</v>
      </c>
      <c r="M15" s="40"/>
      <c r="N15" s="41"/>
      <c r="O15" s="48"/>
      <c r="P15" s="9"/>
    </row>
    <row r="16" spans="1:16" x14ac:dyDescent="0.25">
      <c r="A16" s="10">
        <v>1</v>
      </c>
      <c r="B16" s="11" t="s">
        <v>1</v>
      </c>
      <c r="C16" s="27" t="s">
        <v>68</v>
      </c>
      <c r="D16" s="12" t="s">
        <v>2</v>
      </c>
      <c r="E16" s="13" t="s">
        <v>2</v>
      </c>
      <c r="F16" s="13" t="s">
        <v>2</v>
      </c>
      <c r="G16" s="36">
        <f>VLOOKUP(B16,[2]Sheet1!$B$16:$G$66,6,0)</f>
        <v>568390921</v>
      </c>
      <c r="H16" s="36">
        <f>VLOOKUP(B16,[2]Sheet1!$B$16:$H$66,7,0)</f>
        <v>103300000</v>
      </c>
      <c r="I16" s="36">
        <f>VLOOKUP(B16,[2]Sheet1!$B$16:$I$66,8,0)</f>
        <v>5017200000</v>
      </c>
      <c r="J16" s="14">
        <f>VLOOKUP(B16,[2]Sheet1!$B$16:$J$66,9,0)</f>
        <v>10851023188.540001</v>
      </c>
      <c r="K16" s="14">
        <f>VLOOKUP(B16,[1]Brokers!$B$9:$AD$69,29,0)</f>
        <v>0</v>
      </c>
      <c r="L16" s="14">
        <f>VLOOKUP(B16,[2]Sheet1!$B$16:$L$66,11,0)</f>
        <v>400000</v>
      </c>
      <c r="M16" s="32">
        <f>VLOOKUP(B16,[2]Sheet1!$B$16:$M$66,12,0)</f>
        <v>16540314109.540001</v>
      </c>
      <c r="N16" s="32">
        <f>VLOOKUP(B16,[2]Sheet1!$B$16:$N$66,13,0)</f>
        <v>334536617008.27991</v>
      </c>
      <c r="O16" s="28">
        <f>N16/$N$67</f>
        <v>0.3261490105312238</v>
      </c>
    </row>
    <row r="17" spans="1:16" x14ac:dyDescent="0.25">
      <c r="A17" s="10">
        <v>2</v>
      </c>
      <c r="B17" s="11" t="s">
        <v>40</v>
      </c>
      <c r="C17" s="27" t="s">
        <v>116</v>
      </c>
      <c r="D17" s="12" t="s">
        <v>2</v>
      </c>
      <c r="E17" s="13"/>
      <c r="F17" s="13"/>
      <c r="G17" s="36">
        <f>VLOOKUP(B17,[2]Sheet1!$B$16:$G$66,6,0)</f>
        <v>330855993</v>
      </c>
      <c r="H17" s="36">
        <f>VLOOKUP(B17,[2]Sheet1!$B$16:$H$66,7,0)</f>
        <v>1503700000</v>
      </c>
      <c r="I17" s="36">
        <f>VLOOKUP(B17,[2]Sheet1!$B$16:$I$66,8,0)</f>
        <v>40100000</v>
      </c>
      <c r="J17" s="14">
        <f>VLOOKUP(B17,[2]Sheet1!$B$16:$J$66,9,0)</f>
        <v>1051489886.45</v>
      </c>
      <c r="K17" s="14">
        <f>VLOOKUP(B17,[1]Brokers!$B$9:$AD$69,29,0)</f>
        <v>0</v>
      </c>
      <c r="L17" s="14">
        <f>VLOOKUP(B17,[2]Sheet1!$B$16:$L$66,11,0)</f>
        <v>908300000</v>
      </c>
      <c r="M17" s="32">
        <f>VLOOKUP(B17,[2]Sheet1!$B$16:$M$66,12,0)</f>
        <v>3834445879.4499998</v>
      </c>
      <c r="N17" s="32">
        <f>VLOOKUP(B17,[2]Sheet1!$B$16:$N$66,13,0)</f>
        <v>115271859668.83998</v>
      </c>
      <c r="O17" s="28">
        <f>N17/$N$67</f>
        <v>0.11238172762461973</v>
      </c>
    </row>
    <row r="18" spans="1:16" x14ac:dyDescent="0.25">
      <c r="A18" s="10">
        <v>3</v>
      </c>
      <c r="B18" s="11" t="s">
        <v>8</v>
      </c>
      <c r="C18" s="27" t="s">
        <v>111</v>
      </c>
      <c r="D18" s="12" t="s">
        <v>2</v>
      </c>
      <c r="E18" s="13" t="s">
        <v>2</v>
      </c>
      <c r="F18" s="13"/>
      <c r="G18" s="36">
        <f>VLOOKUP(B18,[2]Sheet1!$B$16:$G$66,6,0)</f>
        <v>355596281</v>
      </c>
      <c r="H18" s="36">
        <f>VLOOKUP(B18,[2]Sheet1!$B$16:$H$66,7,0)</f>
        <v>1000000</v>
      </c>
      <c r="I18" s="36">
        <f>VLOOKUP(B18,[2]Sheet1!$B$16:$I$66,8,0)</f>
        <v>16500000</v>
      </c>
      <c r="J18" s="14">
        <f>VLOOKUP(B18,[2]Sheet1!$B$16:$J$66,9,0)</f>
        <v>14408457406.23</v>
      </c>
      <c r="K18" s="14">
        <f>VLOOKUP(B18,[1]Brokers!$B$9:$AD$69,29,0)</f>
        <v>0</v>
      </c>
      <c r="L18" s="14">
        <f>VLOOKUP(B18,[2]Sheet1!$B$16:$L$66,11,0)</f>
        <v>689250000</v>
      </c>
      <c r="M18" s="32">
        <f>VLOOKUP(B18,[2]Sheet1!$B$16:$M$66,12,0)</f>
        <v>15470803687.23</v>
      </c>
      <c r="N18" s="32">
        <f>VLOOKUP(B18,[2]Sheet1!$B$16:$N$66,13,0)</f>
        <v>106008286698.91</v>
      </c>
      <c r="O18" s="28">
        <f>N18/$N$67</f>
        <v>0.10335041384753424</v>
      </c>
    </row>
    <row r="19" spans="1:16" s="21" customFormat="1" x14ac:dyDescent="0.25">
      <c r="A19" s="10">
        <v>4</v>
      </c>
      <c r="B19" s="11" t="s">
        <v>5</v>
      </c>
      <c r="C19" s="27" t="s">
        <v>69</v>
      </c>
      <c r="D19" s="12" t="s">
        <v>2</v>
      </c>
      <c r="E19" s="13" t="s">
        <v>2</v>
      </c>
      <c r="F19" s="13" t="s">
        <v>2</v>
      </c>
      <c r="G19" s="36">
        <f>VLOOKUP(B19,[2]Sheet1!$B$16:$G$66,6,0)</f>
        <v>892473529</v>
      </c>
      <c r="H19" s="36">
        <f>VLOOKUP(B19,[2]Sheet1!$B$16:$H$66,7,0)</f>
        <v>3500000</v>
      </c>
      <c r="I19" s="36">
        <f>VLOOKUP(B19,[2]Sheet1!$B$16:$I$66,8,0)</f>
        <v>10063000000</v>
      </c>
      <c r="J19" s="14">
        <f>VLOOKUP(B19,[2]Sheet1!$B$16:$J$66,9,0)</f>
        <v>4141915936.4099998</v>
      </c>
      <c r="K19" s="14">
        <f>VLOOKUP(B19,[1]Brokers!$B$9:$AD$69,29,0)</f>
        <v>0</v>
      </c>
      <c r="L19" s="14">
        <f>VLOOKUP(B19,[2]Sheet1!$B$16:$L$66,11,0)</f>
        <v>7300000</v>
      </c>
      <c r="M19" s="32">
        <f>VLOOKUP(B19,[2]Sheet1!$B$16:$M$66,12,0)</f>
        <v>15108189465.41</v>
      </c>
      <c r="N19" s="32">
        <f>VLOOKUP(B19,[2]Sheet1!$B$16:$N$66,13,0)</f>
        <v>91333816016.100006</v>
      </c>
      <c r="O19" s="28">
        <f>N19/$N$67</f>
        <v>8.9043866073873115E-2</v>
      </c>
      <c r="P19" s="9"/>
    </row>
    <row r="20" spans="1:16" x14ac:dyDescent="0.25">
      <c r="A20" s="10">
        <v>5</v>
      </c>
      <c r="B20" s="11" t="s">
        <v>6</v>
      </c>
      <c r="C20" s="27" t="s">
        <v>70</v>
      </c>
      <c r="D20" s="12" t="s">
        <v>2</v>
      </c>
      <c r="E20" s="13" t="s">
        <v>2</v>
      </c>
      <c r="F20" s="13" t="s">
        <v>2</v>
      </c>
      <c r="G20" s="36">
        <f>VLOOKUP(B20,[2]Sheet1!$B$16:$G$66,6,0)</f>
        <v>66540976</v>
      </c>
      <c r="H20" s="36">
        <f>VLOOKUP(B20,[2]Sheet1!$B$16:$H$66,7,0)</f>
        <v>0</v>
      </c>
      <c r="I20" s="36">
        <f>VLOOKUP(B20,[2]Sheet1!$B$16:$I$66,8,0)</f>
        <v>5500000</v>
      </c>
      <c r="J20" s="14">
        <f>VLOOKUP(B20,[2]Sheet1!$B$16:$J$66,9,0)</f>
        <v>183597592.76999998</v>
      </c>
      <c r="K20" s="14">
        <f>VLOOKUP(B20,[1]Brokers!$B$9:$AD$69,29,0)</f>
        <v>0</v>
      </c>
      <c r="L20" s="14">
        <f>VLOOKUP(B20,[2]Sheet1!$B$16:$L$66,11,0)</f>
        <v>0</v>
      </c>
      <c r="M20" s="32">
        <f>VLOOKUP(B20,[2]Sheet1!$B$16:$M$66,12,0)</f>
        <v>255638568.76999998</v>
      </c>
      <c r="N20" s="32">
        <f>VLOOKUP(B20,[2]Sheet1!$B$16:$N$66,13,0)</f>
        <v>85648356497.899994</v>
      </c>
      <c r="O20" s="28">
        <f>N20/$N$67</f>
        <v>8.3500954171256581E-2</v>
      </c>
    </row>
    <row r="21" spans="1:16" x14ac:dyDescent="0.25">
      <c r="A21" s="10">
        <v>6</v>
      </c>
      <c r="B21" s="11" t="s">
        <v>65</v>
      </c>
      <c r="C21" s="27" t="s">
        <v>66</v>
      </c>
      <c r="D21" s="12" t="s">
        <v>2</v>
      </c>
      <c r="E21" s="13"/>
      <c r="F21" s="13" t="s">
        <v>2</v>
      </c>
      <c r="G21" s="36">
        <f>VLOOKUP(B21,[2]Sheet1!$B$16:$G$66,6,0)</f>
        <v>61920287166</v>
      </c>
      <c r="H21" s="36">
        <f>VLOOKUP(B21,[2]Sheet1!$B$16:$H$66,7,0)</f>
        <v>0</v>
      </c>
      <c r="I21" s="36">
        <f>VLOOKUP(B21,[2]Sheet1!$B$16:$I$66,8,0)</f>
        <v>0</v>
      </c>
      <c r="J21" s="14">
        <f>VLOOKUP(B21,[2]Sheet1!$B$16:$J$66,9,0)</f>
        <v>185285443.37</v>
      </c>
      <c r="K21" s="14">
        <f>VLOOKUP(B21,[1]Brokers!$B$9:$AD$69,29,0)</f>
        <v>0</v>
      </c>
      <c r="L21" s="14">
        <f>VLOOKUP(B21,[2]Sheet1!$B$16:$L$66,11,0)</f>
        <v>18800000</v>
      </c>
      <c r="M21" s="32">
        <f>VLOOKUP(B21,[2]Sheet1!$B$16:$M$66,12,0)</f>
        <v>62124372609.370003</v>
      </c>
      <c r="N21" s="32">
        <f>VLOOKUP(B21,[2]Sheet1!$B$16:$N$66,13,0)</f>
        <v>64053343619.230003</v>
      </c>
      <c r="O21" s="28">
        <f>N21/$N$67</f>
        <v>6.2447378195706699E-2</v>
      </c>
    </row>
    <row r="22" spans="1:16" x14ac:dyDescent="0.25">
      <c r="A22" s="10">
        <v>7</v>
      </c>
      <c r="B22" s="11" t="s">
        <v>7</v>
      </c>
      <c r="C22" s="27" t="s">
        <v>112</v>
      </c>
      <c r="D22" s="12" t="s">
        <v>2</v>
      </c>
      <c r="E22" s="13" t="s">
        <v>2</v>
      </c>
      <c r="F22" s="13"/>
      <c r="G22" s="36">
        <f>VLOOKUP(B22,[2]Sheet1!$B$16:$G$66,6,0)</f>
        <v>3663110246</v>
      </c>
      <c r="H22" s="36">
        <f>VLOOKUP(B22,[2]Sheet1!$B$16:$H$66,7,0)</f>
        <v>11706400000</v>
      </c>
      <c r="I22" s="36">
        <f>VLOOKUP(B22,[2]Sheet1!$B$16:$I$66,8,0)</f>
        <v>21958100000</v>
      </c>
      <c r="J22" s="14">
        <f>VLOOKUP(B22,[2]Sheet1!$B$16:$J$66,9,0)</f>
        <v>402524870.50999999</v>
      </c>
      <c r="K22" s="14">
        <f>VLOOKUP(B22,[1]Brokers!$B$9:$AD$69,29,0)</f>
        <v>0</v>
      </c>
      <c r="L22" s="14">
        <f>VLOOKUP(B22,[2]Sheet1!$B$16:$L$66,11,0)</f>
        <v>899910000</v>
      </c>
      <c r="M22" s="32">
        <f>VLOOKUP(B22,[2]Sheet1!$B$16:$M$66,12,0)</f>
        <v>38630045116.510002</v>
      </c>
      <c r="N22" s="32">
        <f>VLOOKUP(B22,[2]Sheet1!$B$16:$N$66,13,0)</f>
        <v>53540489797.730003</v>
      </c>
      <c r="O22" s="28">
        <f>N22/$N$67</f>
        <v>5.219810592648675E-2</v>
      </c>
    </row>
    <row r="23" spans="1:16" x14ac:dyDescent="0.25">
      <c r="A23" s="10">
        <v>8</v>
      </c>
      <c r="B23" s="11" t="s">
        <v>61</v>
      </c>
      <c r="C23" s="27" t="s">
        <v>75</v>
      </c>
      <c r="D23" s="12" t="s">
        <v>2</v>
      </c>
      <c r="E23" s="13" t="s">
        <v>2</v>
      </c>
      <c r="F23" s="13"/>
      <c r="G23" s="36">
        <f>VLOOKUP(B23,[2]Sheet1!$B$16:$G$66,6,0)</f>
        <v>1304090883</v>
      </c>
      <c r="H23" s="36">
        <f>VLOOKUP(B23,[2]Sheet1!$B$16:$H$66,7,0)</f>
        <v>5000000</v>
      </c>
      <c r="I23" s="36">
        <f>VLOOKUP(B23,[2]Sheet1!$B$16:$I$66,8,0)</f>
        <v>3000000</v>
      </c>
      <c r="J23" s="14">
        <f>VLOOKUP(B23,[2]Sheet1!$B$16:$J$66,9,0)</f>
        <v>9634742650.4799995</v>
      </c>
      <c r="K23" s="14">
        <f>VLOOKUP(B23,[1]Brokers!$B$9:$AD$69,29,0)</f>
        <v>0</v>
      </c>
      <c r="L23" s="14">
        <f>VLOOKUP(B23,[2]Sheet1!$B$16:$L$66,11,0)</f>
        <v>2700000</v>
      </c>
      <c r="M23" s="32">
        <f>VLOOKUP(B23,[2]Sheet1!$B$16:$M$66,12,0)</f>
        <v>10949533533.48</v>
      </c>
      <c r="N23" s="32">
        <f>VLOOKUP(B23,[2]Sheet1!$B$16:$N$66,13,0)</f>
        <v>49205797846.410004</v>
      </c>
      <c r="O23" s="28">
        <f>N23/$N$67</f>
        <v>4.7972094724712422E-2</v>
      </c>
    </row>
    <row r="24" spans="1:16" x14ac:dyDescent="0.25">
      <c r="A24" s="10">
        <v>9</v>
      </c>
      <c r="B24" s="11" t="s">
        <v>12</v>
      </c>
      <c r="C24" s="27" t="s">
        <v>117</v>
      </c>
      <c r="D24" s="12" t="s">
        <v>2</v>
      </c>
      <c r="E24" s="13"/>
      <c r="F24" s="13"/>
      <c r="G24" s="36">
        <f>VLOOKUP(B24,[2]Sheet1!$B$16:$G$66,6,0)</f>
        <v>66343969</v>
      </c>
      <c r="H24" s="36">
        <f>VLOOKUP(B24,[2]Sheet1!$B$16:$H$66,7,0)</f>
        <v>2420000000</v>
      </c>
      <c r="I24" s="36">
        <f>VLOOKUP(B24,[2]Sheet1!$B$16:$I$66,8,0)</f>
        <v>2851300000</v>
      </c>
      <c r="J24" s="14">
        <f>VLOOKUP(B24,[2]Sheet1!$B$16:$J$66,9,0)</f>
        <v>2566357206.7400002</v>
      </c>
      <c r="K24" s="14">
        <f>VLOOKUP(B24,[1]Brokers!$B$9:$AD$69,29,0)</f>
        <v>0</v>
      </c>
      <c r="L24" s="14">
        <f>VLOOKUP(B24,[2]Sheet1!$B$16:$L$66,11,0)</f>
        <v>551619600</v>
      </c>
      <c r="M24" s="32">
        <f>VLOOKUP(B24,[2]Sheet1!$B$16:$M$66,12,0)</f>
        <v>8455620775.7399998</v>
      </c>
      <c r="N24" s="32">
        <f>VLOOKUP(B24,[2]Sheet1!$B$16:$N$66,13,0)</f>
        <v>35977366368.739998</v>
      </c>
      <c r="O24" s="28">
        <f>N24/$N$67</f>
        <v>3.5075330609902887E-2</v>
      </c>
      <c r="P24" s="1"/>
    </row>
    <row r="25" spans="1:16" x14ac:dyDescent="0.25">
      <c r="A25" s="10">
        <v>10</v>
      </c>
      <c r="B25" s="11" t="s">
        <v>10</v>
      </c>
      <c r="C25" s="27" t="s">
        <v>67</v>
      </c>
      <c r="D25" s="12" t="s">
        <v>2</v>
      </c>
      <c r="E25" s="13" t="s">
        <v>2</v>
      </c>
      <c r="F25" s="13" t="s">
        <v>2</v>
      </c>
      <c r="G25" s="36">
        <f>VLOOKUP(B25,[2]Sheet1!$B$16:$G$66,6,0)</f>
        <v>1359910887</v>
      </c>
      <c r="H25" s="36">
        <f>VLOOKUP(B25,[2]Sheet1!$B$16:$H$66,7,0)</f>
        <v>0</v>
      </c>
      <c r="I25" s="36">
        <f>VLOOKUP(B25,[2]Sheet1!$B$16:$I$66,8,0)</f>
        <v>0</v>
      </c>
      <c r="J25" s="14">
        <f>VLOOKUP(B25,[2]Sheet1!$B$16:$J$66,9,0)</f>
        <v>14405710696.84</v>
      </c>
      <c r="K25" s="14">
        <f>VLOOKUP(B25,[1]Brokers!$B$9:$AD$69,29,0)</f>
        <v>0</v>
      </c>
      <c r="L25" s="14">
        <f>VLOOKUP(B25,[2]Sheet1!$B$16:$L$66,11,0)</f>
        <v>0</v>
      </c>
      <c r="M25" s="32">
        <f>VLOOKUP(B25,[2]Sheet1!$B$16:$M$66,12,0)</f>
        <v>15765621583.84</v>
      </c>
      <c r="N25" s="32">
        <f>VLOOKUP(B25,[2]Sheet1!$B$16:$N$66,13,0)</f>
        <v>32274904683.870003</v>
      </c>
      <c r="O25" s="28">
        <f>N25/$N$67</f>
        <v>3.1465698200006692E-2</v>
      </c>
    </row>
    <row r="26" spans="1:16" x14ac:dyDescent="0.25">
      <c r="A26" s="10">
        <v>11</v>
      </c>
      <c r="B26" s="11" t="s">
        <v>3</v>
      </c>
      <c r="C26" s="27" t="s">
        <v>73</v>
      </c>
      <c r="D26" s="12" t="s">
        <v>2</v>
      </c>
      <c r="E26" s="13"/>
      <c r="F26" s="13" t="s">
        <v>2</v>
      </c>
      <c r="G26" s="36">
        <f>VLOOKUP(B26,[2]Sheet1!$B$16:$G$66,6,0)</f>
        <v>87991044</v>
      </c>
      <c r="H26" s="36">
        <f>VLOOKUP(B26,[2]Sheet1!$B$16:$H$66,7,0)</f>
        <v>0</v>
      </c>
      <c r="I26" s="36">
        <f>VLOOKUP(B26,[2]Sheet1!$B$16:$I$66,8,0)</f>
        <v>0</v>
      </c>
      <c r="J26" s="14">
        <f>VLOOKUP(B26,[2]Sheet1!$B$16:$J$66,9,0)</f>
        <v>88874608.349999994</v>
      </c>
      <c r="K26" s="14">
        <f>VLOOKUP(B26,[1]Brokers!$B$9:$AD$69,29,0)</f>
        <v>0</v>
      </c>
      <c r="L26" s="14">
        <f>VLOOKUP(B26,[2]Sheet1!$B$16:$L$66,11,0)</f>
        <v>0</v>
      </c>
      <c r="M26" s="32">
        <f>VLOOKUP(B26,[2]Sheet1!$B$16:$M$66,12,0)</f>
        <v>176865652.34999999</v>
      </c>
      <c r="N26" s="32">
        <f>VLOOKUP(B26,[2]Sheet1!$B$16:$N$66,13,0)</f>
        <v>18909822497.709999</v>
      </c>
      <c r="O26" s="28">
        <f>N26/$N$67</f>
        <v>1.8435709525921776E-2</v>
      </c>
    </row>
    <row r="27" spans="1:16" x14ac:dyDescent="0.25">
      <c r="A27" s="10">
        <v>12</v>
      </c>
      <c r="B27" s="11" t="s">
        <v>33</v>
      </c>
      <c r="C27" s="27" t="s">
        <v>76</v>
      </c>
      <c r="D27" s="12" t="s">
        <v>2</v>
      </c>
      <c r="E27" s="13"/>
      <c r="F27" s="13" t="s">
        <v>2</v>
      </c>
      <c r="G27" s="36">
        <f>VLOOKUP(B27,[2]Sheet1!$B$16:$G$66,6,0)</f>
        <v>151442192</v>
      </c>
      <c r="H27" s="36">
        <f>VLOOKUP(B27,[2]Sheet1!$B$16:$H$66,7,0)</f>
        <v>0</v>
      </c>
      <c r="I27" s="36">
        <f>VLOOKUP(B27,[2]Sheet1!$B$16:$I$66,8,0)</f>
        <v>0</v>
      </c>
      <c r="J27" s="14">
        <f>VLOOKUP(B27,[2]Sheet1!$B$16:$J$66,9,0)</f>
        <v>1112192691.5999999</v>
      </c>
      <c r="K27" s="14">
        <f>VLOOKUP(B27,[1]Brokers!$B$9:$AD$69,29,0)</f>
        <v>0</v>
      </c>
      <c r="L27" s="14">
        <f>VLOOKUP(B27,[2]Sheet1!$B$16:$L$66,11,0)</f>
        <v>0</v>
      </c>
      <c r="M27" s="32">
        <f>VLOOKUP(B27,[2]Sheet1!$B$16:$M$66,12,0)</f>
        <v>1263634883.5999999</v>
      </c>
      <c r="N27" s="32">
        <f>VLOOKUP(B27,[2]Sheet1!$B$16:$N$66,13,0)</f>
        <v>11873678394.43</v>
      </c>
      <c r="O27" s="28">
        <f>N27/$N$67</f>
        <v>1.1575977823717476E-2</v>
      </c>
    </row>
    <row r="28" spans="1:16" x14ac:dyDescent="0.25">
      <c r="A28" s="10">
        <v>13</v>
      </c>
      <c r="B28" s="11" t="s">
        <v>15</v>
      </c>
      <c r="C28" s="27" t="s">
        <v>72</v>
      </c>
      <c r="D28" s="12" t="s">
        <v>2</v>
      </c>
      <c r="E28" s="13"/>
      <c r="F28" s="13"/>
      <c r="G28" s="36">
        <f>VLOOKUP(B28,[2]Sheet1!$B$16:$G$66,6,0)</f>
        <v>40678222</v>
      </c>
      <c r="H28" s="36">
        <f>VLOOKUP(B28,[2]Sheet1!$B$16:$H$66,7,0)</f>
        <v>0</v>
      </c>
      <c r="I28" s="36">
        <f>VLOOKUP(B28,[2]Sheet1!$B$16:$I$66,8,0)</f>
        <v>0</v>
      </c>
      <c r="J28" s="14">
        <f>VLOOKUP(B28,[2]Sheet1!$B$16:$J$66,9,0)</f>
        <v>230848723.07999998</v>
      </c>
      <c r="K28" s="14">
        <f>VLOOKUP(B28,[1]Brokers!$B$9:$AD$69,29,0)</f>
        <v>0</v>
      </c>
      <c r="L28" s="14">
        <f>VLOOKUP(B28,[2]Sheet1!$B$16:$L$66,11,0)</f>
        <v>0</v>
      </c>
      <c r="M28" s="32">
        <f>VLOOKUP(B28,[2]Sheet1!$B$16:$M$66,12,0)</f>
        <v>271526945.07999998</v>
      </c>
      <c r="N28" s="32">
        <f>VLOOKUP(B28,[2]Sheet1!$B$16:$N$66,13,0)</f>
        <v>6141112517.7200003</v>
      </c>
      <c r="O28" s="28">
        <f>N28/$N$67</f>
        <v>5.9871406279143353E-3</v>
      </c>
    </row>
    <row r="29" spans="1:16" x14ac:dyDescent="0.25">
      <c r="A29" s="10">
        <v>14</v>
      </c>
      <c r="B29" s="11" t="s">
        <v>35</v>
      </c>
      <c r="C29" s="27" t="s">
        <v>35</v>
      </c>
      <c r="D29" s="12" t="s">
        <v>2</v>
      </c>
      <c r="E29" s="13" t="s">
        <v>2</v>
      </c>
      <c r="F29" s="13"/>
      <c r="G29" s="36">
        <f>VLOOKUP(B29,[2]Sheet1!$B$16:$G$66,6,0)</f>
        <v>22502126</v>
      </c>
      <c r="H29" s="36">
        <f>VLOOKUP(B29,[2]Sheet1!$B$16:$H$66,7,0)</f>
        <v>0</v>
      </c>
      <c r="I29" s="36">
        <f>VLOOKUP(B29,[2]Sheet1!$B$16:$I$66,8,0)</f>
        <v>0</v>
      </c>
      <c r="J29" s="14">
        <f>VLOOKUP(B29,[2]Sheet1!$B$16:$J$66,9,0)</f>
        <v>652103931.54999995</v>
      </c>
      <c r="K29" s="14">
        <f>VLOOKUP(B29,[1]Brokers!$B$9:$AD$69,29,0)</f>
        <v>0</v>
      </c>
      <c r="L29" s="14">
        <f>VLOOKUP(B29,[2]Sheet1!$B$16:$L$66,11,0)</f>
        <v>0</v>
      </c>
      <c r="M29" s="32">
        <f>VLOOKUP(B29,[2]Sheet1!$B$16:$M$66,12,0)</f>
        <v>674606057.54999995</v>
      </c>
      <c r="N29" s="32">
        <f>VLOOKUP(B29,[2]Sheet1!$B$16:$N$66,13,0)</f>
        <v>5465899446.920001</v>
      </c>
      <c r="O29" s="28">
        <f>N29/$N$67</f>
        <v>5.3288567099726465E-3</v>
      </c>
    </row>
    <row r="30" spans="1:16" x14ac:dyDescent="0.25">
      <c r="A30" s="10">
        <f t="shared" ref="A30:A48" si="0">+A29+1</f>
        <v>15</v>
      </c>
      <c r="B30" s="11" t="s">
        <v>9</v>
      </c>
      <c r="C30" s="27" t="s">
        <v>71</v>
      </c>
      <c r="D30" s="12" t="s">
        <v>2</v>
      </c>
      <c r="E30" s="13" t="s">
        <v>2</v>
      </c>
      <c r="F30" s="13" t="s">
        <v>2</v>
      </c>
      <c r="G30" s="36">
        <f>VLOOKUP(B30,[2]Sheet1!$B$16:$G$66,6,0)</f>
        <v>59026276</v>
      </c>
      <c r="H30" s="36">
        <f>VLOOKUP(B30,[2]Sheet1!$B$16:$H$66,7,0)</f>
        <v>0</v>
      </c>
      <c r="I30" s="36">
        <f>VLOOKUP(B30,[2]Sheet1!$B$16:$I$66,8,0)</f>
        <v>0</v>
      </c>
      <c r="J30" s="14">
        <f>VLOOKUP(B30,[2]Sheet1!$B$16:$J$66,9,0)</f>
        <v>205225959.75999999</v>
      </c>
      <c r="K30" s="14">
        <f>VLOOKUP(B30,[1]Brokers!$B$9:$AD$69,29,0)</f>
        <v>0</v>
      </c>
      <c r="L30" s="14">
        <f>VLOOKUP(B30,[2]Sheet1!$B$16:$L$66,11,0)</f>
        <v>0</v>
      </c>
      <c r="M30" s="32">
        <f>VLOOKUP(B30,[2]Sheet1!$B$16:$M$66,12,0)</f>
        <v>264252235.75999999</v>
      </c>
      <c r="N30" s="32">
        <f>VLOOKUP(B30,[2]Sheet1!$B$16:$N$66,13,0)</f>
        <v>3604802368.79</v>
      </c>
      <c r="O30" s="28">
        <f>N30/$N$67</f>
        <v>3.5144216386703373E-3</v>
      </c>
    </row>
    <row r="31" spans="1:16" x14ac:dyDescent="0.25">
      <c r="A31" s="10">
        <f t="shared" si="0"/>
        <v>16</v>
      </c>
      <c r="B31" s="11" t="s">
        <v>39</v>
      </c>
      <c r="C31" s="27" t="s">
        <v>86</v>
      </c>
      <c r="D31" s="12" t="s">
        <v>2</v>
      </c>
      <c r="E31" s="13" t="s">
        <v>2</v>
      </c>
      <c r="F31" s="13" t="s">
        <v>2</v>
      </c>
      <c r="G31" s="36">
        <f>VLOOKUP(B31,[2]Sheet1!$B$16:$G$66,6,0)</f>
        <v>135695849</v>
      </c>
      <c r="H31" s="36">
        <f>VLOOKUP(B31,[2]Sheet1!$B$16:$H$66,7,0)</f>
        <v>80300000</v>
      </c>
      <c r="I31" s="36">
        <f>VLOOKUP(B31,[2]Sheet1!$B$16:$I$66,8,0)</f>
        <v>200000</v>
      </c>
      <c r="J31" s="14">
        <f>VLOOKUP(B31,[2]Sheet1!$B$16:$J$66,9,0)</f>
        <v>204877892.92000002</v>
      </c>
      <c r="K31" s="14">
        <f>VLOOKUP(B31,[1]Brokers!$B$9:$AD$69,29,0)</f>
        <v>0</v>
      </c>
      <c r="L31" s="14">
        <f>VLOOKUP(B31,[2]Sheet1!$B$16:$L$66,11,0)</f>
        <v>0</v>
      </c>
      <c r="M31" s="32">
        <f>VLOOKUP(B31,[2]Sheet1!$B$16:$M$66,12,0)</f>
        <v>421073741.92000002</v>
      </c>
      <c r="N31" s="32">
        <f>VLOOKUP(B31,[2]Sheet1!$B$16:$N$66,13,0)</f>
        <v>3146287607.1900001</v>
      </c>
      <c r="O31" s="28">
        <f>N31/$N$67</f>
        <v>3.0674029022846024E-3</v>
      </c>
    </row>
    <row r="32" spans="1:16" x14ac:dyDescent="0.25">
      <c r="A32" s="10">
        <f t="shared" si="0"/>
        <v>17</v>
      </c>
      <c r="B32" s="11" t="s">
        <v>106</v>
      </c>
      <c r="C32" s="27" t="s">
        <v>107</v>
      </c>
      <c r="D32" s="12" t="s">
        <v>2</v>
      </c>
      <c r="E32" s="13"/>
      <c r="F32" s="13"/>
      <c r="G32" s="36">
        <f>VLOOKUP(B32,[2]Sheet1!$B$16:$G$66,6,0)</f>
        <v>60284819</v>
      </c>
      <c r="H32" s="36">
        <f>VLOOKUP(B32,[2]Sheet1!$B$16:$H$66,7,0)</f>
        <v>4000000</v>
      </c>
      <c r="I32" s="36">
        <f>VLOOKUP(B32,[2]Sheet1!$B$16:$I$66,8,0)</f>
        <v>20800000</v>
      </c>
      <c r="J32" s="14">
        <f>VLOOKUP(B32,[2]Sheet1!$B$16:$J$66,9,0)</f>
        <v>209722172.69999999</v>
      </c>
      <c r="K32" s="14">
        <v>0</v>
      </c>
      <c r="L32" s="14">
        <f>VLOOKUP(B32,[2]Sheet1!$B$16:$L$66,11,0)</f>
        <v>0</v>
      </c>
      <c r="M32" s="32">
        <f>VLOOKUP(B32,[2]Sheet1!$B$16:$M$66,12,0)</f>
        <v>294806991.69999999</v>
      </c>
      <c r="N32" s="32">
        <f>VLOOKUP(B32,[2]Sheet1!$B$16:$N$66,13,0)</f>
        <v>1518571120.5600002</v>
      </c>
      <c r="O32" s="28">
        <f>N32/$N$67</f>
        <v>1.480497031449557E-3</v>
      </c>
      <c r="P32" s="1"/>
    </row>
    <row r="33" spans="1:16" x14ac:dyDescent="0.25">
      <c r="A33" s="10">
        <f t="shared" si="0"/>
        <v>18</v>
      </c>
      <c r="B33" s="11" t="s">
        <v>36</v>
      </c>
      <c r="C33" s="27" t="s">
        <v>101</v>
      </c>
      <c r="D33" s="12" t="s">
        <v>2</v>
      </c>
      <c r="E33" s="13"/>
      <c r="F33" s="13"/>
      <c r="G33" s="36">
        <f>VLOOKUP(B33,[2]Sheet1!$B$16:$G$66,6,0)</f>
        <v>27811160</v>
      </c>
      <c r="H33" s="36">
        <f>VLOOKUP(B33,[2]Sheet1!$B$16:$H$66,7,0)</f>
        <v>13000000</v>
      </c>
      <c r="I33" s="36">
        <f>VLOOKUP(B33,[2]Sheet1!$B$16:$I$66,8,0)</f>
        <v>22800000</v>
      </c>
      <c r="J33" s="14">
        <f>VLOOKUP(B33,[2]Sheet1!$B$16:$J$66,9,0)</f>
        <v>25898291.469999999</v>
      </c>
      <c r="K33" s="14">
        <f>VLOOKUP(B33,[1]Brokers!$B$9:$AD$69,29,0)</f>
        <v>0</v>
      </c>
      <c r="L33" s="14">
        <f>VLOOKUP(B33,[2]Sheet1!$B$16:$L$66,11,0)</f>
        <v>300000</v>
      </c>
      <c r="M33" s="32">
        <f>VLOOKUP(B33,[2]Sheet1!$B$16:$M$66,12,0)</f>
        <v>89809451.469999999</v>
      </c>
      <c r="N33" s="32">
        <f>VLOOKUP(B33,[2]Sheet1!$B$16:$N$66,13,0)</f>
        <v>1405642746.03</v>
      </c>
      <c r="O33" s="28">
        <f>N33/$N$67</f>
        <v>1.3704000323729285E-3</v>
      </c>
      <c r="P33" s="1"/>
    </row>
    <row r="34" spans="1:16" x14ac:dyDescent="0.25">
      <c r="A34" s="10">
        <f t="shared" si="0"/>
        <v>19</v>
      </c>
      <c r="B34" s="11" t="s">
        <v>11</v>
      </c>
      <c r="C34" s="27" t="s">
        <v>77</v>
      </c>
      <c r="D34" s="12" t="s">
        <v>2</v>
      </c>
      <c r="E34" s="13" t="s">
        <v>108</v>
      </c>
      <c r="F34" s="13"/>
      <c r="G34" s="36">
        <f>VLOOKUP(B34,[2]Sheet1!$B$16:$G$66,6,0)</f>
        <v>4033566</v>
      </c>
      <c r="H34" s="36">
        <f>VLOOKUP(B34,[2]Sheet1!$B$16:$H$66,7,0)</f>
        <v>123800000</v>
      </c>
      <c r="I34" s="36">
        <f>VLOOKUP(B34,[2]Sheet1!$B$16:$I$66,8,0)</f>
        <v>0</v>
      </c>
      <c r="J34" s="14">
        <f>VLOOKUP(B34,[2]Sheet1!$B$16:$J$66,9,0)</f>
        <v>45823502.599999994</v>
      </c>
      <c r="K34" s="14">
        <f>VLOOKUP(B34,[1]Brokers!$B$9:$AD$69,29,0)</f>
        <v>0</v>
      </c>
      <c r="L34" s="14">
        <f>VLOOKUP(B34,[2]Sheet1!$B$16:$L$66,11,0)</f>
        <v>0</v>
      </c>
      <c r="M34" s="32">
        <f>VLOOKUP(B34,[2]Sheet1!$B$16:$M$66,12,0)</f>
        <v>173657068.59999999</v>
      </c>
      <c r="N34" s="32">
        <f>VLOOKUP(B34,[2]Sheet1!$B$16:$N$66,13,0)</f>
        <v>834395891.31000006</v>
      </c>
      <c r="O34" s="28">
        <f>N34/$N$67</f>
        <v>8.1347565709179029E-4</v>
      </c>
      <c r="P34" s="1"/>
    </row>
    <row r="35" spans="1:16" x14ac:dyDescent="0.25">
      <c r="A35" s="10">
        <f t="shared" si="0"/>
        <v>20</v>
      </c>
      <c r="B35" s="11" t="s">
        <v>44</v>
      </c>
      <c r="C35" s="27" t="s">
        <v>93</v>
      </c>
      <c r="D35" s="12" t="s">
        <v>2</v>
      </c>
      <c r="E35" s="13"/>
      <c r="F35" s="13"/>
      <c r="G35" s="36">
        <f>VLOOKUP(B35,[2]Sheet1!$B$16:$G$66,6,0)</f>
        <v>0</v>
      </c>
      <c r="H35" s="36">
        <f>VLOOKUP(B35,[2]Sheet1!$B$16:$H$66,7,0)</f>
        <v>0</v>
      </c>
      <c r="I35" s="36">
        <f>VLOOKUP(B35,[2]Sheet1!$B$16:$I$66,8,0)</f>
        <v>0</v>
      </c>
      <c r="J35" s="14">
        <f>VLOOKUP(B35,[2]Sheet1!$B$16:$J$66,9,0)</f>
        <v>13574232.039999999</v>
      </c>
      <c r="K35" s="14">
        <f>VLOOKUP(B35,[1]Brokers!$B$9:$AD$69,29,0)</f>
        <v>0</v>
      </c>
      <c r="L35" s="14">
        <f>VLOOKUP(B35,[2]Sheet1!$B$16:$L$66,11,0)</f>
        <v>0</v>
      </c>
      <c r="M35" s="32">
        <f>VLOOKUP(B35,[2]Sheet1!$B$16:$M$66,12,0)</f>
        <v>13574232.039999999</v>
      </c>
      <c r="N35" s="32">
        <f>VLOOKUP(B35,[2]Sheet1!$B$16:$N$66,13,0)</f>
        <v>628593536.78999996</v>
      </c>
      <c r="O35" s="28">
        <f>N35/$N$67</f>
        <v>6.128332434392577E-4</v>
      </c>
      <c r="P35" s="1"/>
    </row>
    <row r="36" spans="1:16" x14ac:dyDescent="0.25">
      <c r="A36" s="10">
        <f t="shared" si="0"/>
        <v>21</v>
      </c>
      <c r="B36" s="11" t="s">
        <v>16</v>
      </c>
      <c r="C36" s="27" t="s">
        <v>82</v>
      </c>
      <c r="D36" s="12" t="s">
        <v>2</v>
      </c>
      <c r="E36" s="13" t="s">
        <v>2</v>
      </c>
      <c r="F36" s="13"/>
      <c r="G36" s="36">
        <f>VLOOKUP(B36,[2]Sheet1!$B$16:$G$66,6,0)</f>
        <v>2294353</v>
      </c>
      <c r="H36" s="36">
        <f>VLOOKUP(B36,[2]Sheet1!$B$16:$H$66,7,0)</f>
        <v>0</v>
      </c>
      <c r="I36" s="36">
        <f>VLOOKUP(B36,[2]Sheet1!$B$16:$I$66,8,0)</f>
        <v>0</v>
      </c>
      <c r="J36" s="14">
        <f>VLOOKUP(B36,[2]Sheet1!$B$16:$J$66,9,0)</f>
        <v>39307066.590000004</v>
      </c>
      <c r="K36" s="14">
        <f>VLOOKUP(B36,[1]Brokers!$B$9:$AD$69,29,0)</f>
        <v>0</v>
      </c>
      <c r="L36" s="14">
        <f>VLOOKUP(B36,[2]Sheet1!$B$16:$L$66,11,0)</f>
        <v>0</v>
      </c>
      <c r="M36" s="32">
        <f>VLOOKUP(B36,[2]Sheet1!$B$16:$M$66,12,0)</f>
        <v>41601419.590000004</v>
      </c>
      <c r="N36" s="32">
        <f>VLOOKUP(B36,[2]Sheet1!$B$16:$N$66,13,0)</f>
        <v>569300215.51999998</v>
      </c>
      <c r="O36" s="28">
        <f>N36/$N$67</f>
        <v>5.5502654282674495E-4</v>
      </c>
      <c r="P36" s="1"/>
    </row>
    <row r="37" spans="1:16" x14ac:dyDescent="0.25">
      <c r="A37" s="10">
        <f t="shared" si="0"/>
        <v>22</v>
      </c>
      <c r="B37" s="11" t="s">
        <v>24</v>
      </c>
      <c r="C37" s="27" t="s">
        <v>78</v>
      </c>
      <c r="D37" s="12" t="s">
        <v>2</v>
      </c>
      <c r="E37" s="13"/>
      <c r="F37" s="13"/>
      <c r="G37" s="36">
        <f>VLOOKUP(B37,[2]Sheet1!$B$16:$G$66,6,0)</f>
        <v>82988691</v>
      </c>
      <c r="H37" s="36">
        <f>VLOOKUP(B37,[2]Sheet1!$B$16:$H$66,7,0)</f>
        <v>0</v>
      </c>
      <c r="I37" s="36">
        <f>VLOOKUP(B37,[2]Sheet1!$B$16:$I$66,8,0)</f>
        <v>0</v>
      </c>
      <c r="J37" s="14">
        <f>VLOOKUP(B37,[2]Sheet1!$B$16:$J$66,9,0)</f>
        <v>11322250.09</v>
      </c>
      <c r="K37" s="14">
        <f>VLOOKUP(B37,[1]Brokers!$B$9:$AD$69,29,0)</f>
        <v>0</v>
      </c>
      <c r="L37" s="14">
        <f>VLOOKUP(B37,[2]Sheet1!$B$16:$L$66,11,0)</f>
        <v>0</v>
      </c>
      <c r="M37" s="32">
        <f>VLOOKUP(B37,[2]Sheet1!$B$16:$M$66,12,0)</f>
        <v>94310941.090000004</v>
      </c>
      <c r="N37" s="32">
        <f>VLOOKUP(B37,[2]Sheet1!$B$16:$N$66,13,0)</f>
        <v>394483122.39999998</v>
      </c>
      <c r="O37" s="28">
        <f>N37/$N$67</f>
        <v>3.8459251842928524E-4</v>
      </c>
      <c r="P37" s="1"/>
    </row>
    <row r="38" spans="1:16" x14ac:dyDescent="0.25">
      <c r="A38" s="10">
        <f t="shared" si="0"/>
        <v>23</v>
      </c>
      <c r="B38" s="11" t="s">
        <v>13</v>
      </c>
      <c r="C38" s="27" t="s">
        <v>85</v>
      </c>
      <c r="D38" s="12" t="s">
        <v>2</v>
      </c>
      <c r="E38" s="13"/>
      <c r="F38" s="13"/>
      <c r="G38" s="36">
        <f>VLOOKUP(B38,[2]Sheet1!$B$16:$G$66,6,0)</f>
        <v>15381440</v>
      </c>
      <c r="H38" s="36">
        <f>VLOOKUP(B38,[2]Sheet1!$B$16:$H$66,7,0)</f>
        <v>0</v>
      </c>
      <c r="I38" s="36">
        <f>VLOOKUP(B38,[2]Sheet1!$B$16:$I$66,8,0)</f>
        <v>0</v>
      </c>
      <c r="J38" s="14">
        <f>VLOOKUP(B38,[2]Sheet1!$B$16:$J$66,9,0)</f>
        <v>25248898.609999999</v>
      </c>
      <c r="K38" s="14">
        <f>VLOOKUP(B38,[1]Brokers!$B$9:$AD$69,29,0)</f>
        <v>0</v>
      </c>
      <c r="L38" s="14">
        <f>VLOOKUP(B38,[2]Sheet1!$B$16:$L$66,11,0)</f>
        <v>0</v>
      </c>
      <c r="M38" s="32">
        <f>VLOOKUP(B38,[2]Sheet1!$B$16:$M$66,12,0)</f>
        <v>40630338.609999999</v>
      </c>
      <c r="N38" s="32">
        <f>VLOOKUP(B38,[2]Sheet1!$B$16:$N$66,13,0)</f>
        <v>391663213.92000002</v>
      </c>
      <c r="O38" s="28">
        <f>N38/$N$67</f>
        <v>3.8184331157484447E-4</v>
      </c>
      <c r="P38" s="1"/>
    </row>
    <row r="39" spans="1:16" x14ac:dyDescent="0.25">
      <c r="A39" s="10">
        <f t="shared" si="0"/>
        <v>24</v>
      </c>
      <c r="B39" s="11" t="s">
        <v>18</v>
      </c>
      <c r="C39" s="27" t="s">
        <v>79</v>
      </c>
      <c r="D39" s="12" t="s">
        <v>2</v>
      </c>
      <c r="E39" s="13"/>
      <c r="F39" s="13"/>
      <c r="G39" s="36">
        <f>VLOOKUP(B39,[2]Sheet1!$B$16:$G$66,6,0)</f>
        <v>35646758</v>
      </c>
      <c r="H39" s="36">
        <f>VLOOKUP(B39,[2]Sheet1!$B$16:$H$66,7,0)</f>
        <v>24000000</v>
      </c>
      <c r="I39" s="36">
        <f>VLOOKUP(B39,[2]Sheet1!$B$16:$I$66,8,0)</f>
        <v>0</v>
      </c>
      <c r="J39" s="14">
        <f>VLOOKUP(B39,[2]Sheet1!$B$16:$J$66,9,0)</f>
        <v>41666250.630000003</v>
      </c>
      <c r="K39" s="14">
        <f>VLOOKUP(B39,[1]Brokers!$B$9:$AD$69,29,0)</f>
        <v>0</v>
      </c>
      <c r="L39" s="14">
        <f>VLOOKUP(B39,[2]Sheet1!$B$16:$L$66,11,0)</f>
        <v>0</v>
      </c>
      <c r="M39" s="32">
        <f>VLOOKUP(B39,[2]Sheet1!$B$16:$M$66,12,0)</f>
        <v>101313008.63</v>
      </c>
      <c r="N39" s="32">
        <f>VLOOKUP(B39,[2]Sheet1!$B$16:$N$66,13,0)</f>
        <v>340739982.98000002</v>
      </c>
      <c r="O39" s="28">
        <f>N39/$N$67</f>
        <v>3.3219684377510902E-4</v>
      </c>
      <c r="P39" s="1"/>
    </row>
    <row r="40" spans="1:16" x14ac:dyDescent="0.25">
      <c r="A40" s="10">
        <f t="shared" si="0"/>
        <v>25</v>
      </c>
      <c r="B40" s="11" t="s">
        <v>19</v>
      </c>
      <c r="C40" s="27" t="s">
        <v>95</v>
      </c>
      <c r="D40" s="12" t="s">
        <v>2</v>
      </c>
      <c r="E40" s="13"/>
      <c r="F40" s="13"/>
      <c r="G40" s="36">
        <f>VLOOKUP(B40,[2]Sheet1!$B$16:$G$66,6,0)</f>
        <v>8913382</v>
      </c>
      <c r="H40" s="36">
        <f>VLOOKUP(B40,[2]Sheet1!$B$16:$H$66,7,0)</f>
        <v>12000000</v>
      </c>
      <c r="I40" s="36">
        <f>VLOOKUP(B40,[2]Sheet1!$B$16:$I$66,8,0)</f>
        <v>0</v>
      </c>
      <c r="J40" s="14">
        <f>VLOOKUP(B40,[2]Sheet1!$B$16:$J$66,9,0)</f>
        <v>5748161</v>
      </c>
      <c r="K40" s="14">
        <f>VLOOKUP(B40,[1]Brokers!$B$9:$AD$69,29,0)</f>
        <v>0</v>
      </c>
      <c r="L40" s="14">
        <f>VLOOKUP(B40,[2]Sheet1!$B$16:$L$66,11,0)</f>
        <v>0</v>
      </c>
      <c r="M40" s="32">
        <f>VLOOKUP(B40,[2]Sheet1!$B$16:$M$66,12,0)</f>
        <v>26661543</v>
      </c>
      <c r="N40" s="32">
        <f>VLOOKUP(B40,[2]Sheet1!$B$16:$N$66,13,0)</f>
        <v>251209515.42000002</v>
      </c>
      <c r="O40" s="28">
        <f>N40/$N$67</f>
        <v>2.4491111204198425E-4</v>
      </c>
      <c r="P40" s="1"/>
    </row>
    <row r="41" spans="1:16" x14ac:dyDescent="0.25">
      <c r="A41" s="10">
        <f t="shared" si="0"/>
        <v>26</v>
      </c>
      <c r="B41" s="11" t="s">
        <v>27</v>
      </c>
      <c r="C41" s="27" t="s">
        <v>100</v>
      </c>
      <c r="D41" s="12" t="s">
        <v>2</v>
      </c>
      <c r="E41" s="13"/>
      <c r="F41" s="13"/>
      <c r="G41" s="36">
        <f>VLOOKUP(B41,[2]Sheet1!$B$16:$G$66,6,0)</f>
        <v>17853844</v>
      </c>
      <c r="H41" s="36">
        <f>VLOOKUP(B41,[2]Sheet1!$B$16:$H$66,7,0)</f>
        <v>0</v>
      </c>
      <c r="I41" s="36">
        <f>VLOOKUP(B41,[2]Sheet1!$B$16:$I$66,8,0)</f>
        <v>0</v>
      </c>
      <c r="J41" s="14">
        <f>VLOOKUP(B41,[2]Sheet1!$B$16:$J$66,9,0)</f>
        <v>5283135.7</v>
      </c>
      <c r="K41" s="14">
        <f>VLOOKUP(B41,[1]Brokers!$B$9:$AD$69,29,0)</f>
        <v>0</v>
      </c>
      <c r="L41" s="14">
        <f>VLOOKUP(B41,[2]Sheet1!$B$16:$L$66,11,0)</f>
        <v>0</v>
      </c>
      <c r="M41" s="32">
        <f>VLOOKUP(B41,[2]Sheet1!$B$16:$M$66,12,0)</f>
        <v>23136979.699999999</v>
      </c>
      <c r="N41" s="32">
        <f>VLOOKUP(B41,[2]Sheet1!$B$16:$N$66,13,0)</f>
        <v>248285876.34999999</v>
      </c>
      <c r="O41" s="28">
        <f>N41/$N$67</f>
        <v>2.4206077536327223E-4</v>
      </c>
      <c r="P41" s="1"/>
    </row>
    <row r="42" spans="1:16" x14ac:dyDescent="0.25">
      <c r="A42" s="10">
        <v>27</v>
      </c>
      <c r="B42" s="11" t="s">
        <v>22</v>
      </c>
      <c r="C42" s="27" t="s">
        <v>83</v>
      </c>
      <c r="D42" s="12" t="s">
        <v>2</v>
      </c>
      <c r="E42" s="13"/>
      <c r="F42" s="13"/>
      <c r="G42" s="36">
        <f>VLOOKUP(B42,[2]Sheet1!$B$16:$G$66,6,0)</f>
        <v>19752152</v>
      </c>
      <c r="H42" s="36">
        <f>VLOOKUP(B42,[2]Sheet1!$B$16:$H$66,7,0)</f>
        <v>0</v>
      </c>
      <c r="I42" s="36">
        <f>VLOOKUP(B42,[2]Sheet1!$B$16:$I$66,8,0)</f>
        <v>0</v>
      </c>
      <c r="J42" s="14">
        <f>VLOOKUP(B42,[2]Sheet1!$B$16:$J$66,9,0)</f>
        <v>25516649</v>
      </c>
      <c r="K42" s="14">
        <f>VLOOKUP(B42,[1]Brokers!$B$9:$AD$69,29,0)</f>
        <v>0</v>
      </c>
      <c r="L42" s="14">
        <f>VLOOKUP(B42,[2]Sheet1!$B$16:$L$66,11,0)</f>
        <v>0</v>
      </c>
      <c r="M42" s="32">
        <f>VLOOKUP(B42,[2]Sheet1!$B$16:$M$66,12,0)</f>
        <v>45268801</v>
      </c>
      <c r="N42" s="32">
        <f>VLOOKUP(B42,[2]Sheet1!$B$16:$N$66,13,0)</f>
        <v>235677509.86000001</v>
      </c>
      <c r="O42" s="28">
        <f>N42/$N$67</f>
        <v>2.2976852977322742E-4</v>
      </c>
      <c r="P42" s="1"/>
    </row>
    <row r="43" spans="1:16" x14ac:dyDescent="0.25">
      <c r="A43" s="10">
        <f t="shared" si="0"/>
        <v>28</v>
      </c>
      <c r="B43" s="11" t="s">
        <v>41</v>
      </c>
      <c r="C43" s="27" t="s">
        <v>104</v>
      </c>
      <c r="D43" s="12" t="s">
        <v>2</v>
      </c>
      <c r="E43" s="13" t="s">
        <v>2</v>
      </c>
      <c r="F43" s="13" t="s">
        <v>2</v>
      </c>
      <c r="G43" s="36">
        <f>VLOOKUP(B43,[2]Sheet1!$B$16:$G$66,6,0)</f>
        <v>3080350</v>
      </c>
      <c r="H43" s="36">
        <f>VLOOKUP(B43,[2]Sheet1!$B$16:$H$66,7,0)</f>
        <v>0</v>
      </c>
      <c r="I43" s="36">
        <f>VLOOKUP(B43,[2]Sheet1!$B$16:$I$66,8,0)</f>
        <v>0</v>
      </c>
      <c r="J43" s="14">
        <f>VLOOKUP(B43,[2]Sheet1!$B$16:$J$66,9,0)</f>
        <v>5902592.4699999997</v>
      </c>
      <c r="K43" s="14">
        <f>VLOOKUP(B43,[1]Brokers!$B$9:$AD$69,29,0)</f>
        <v>0</v>
      </c>
      <c r="L43" s="14">
        <f>VLOOKUP(B43,[2]Sheet1!$B$16:$L$66,11,0)</f>
        <v>0</v>
      </c>
      <c r="M43" s="32">
        <f>VLOOKUP(B43,[2]Sheet1!$B$16:$M$66,12,0)</f>
        <v>8982942.4699999988</v>
      </c>
      <c r="N43" s="32">
        <f>VLOOKUP(B43,[2]Sheet1!$B$16:$N$66,13,0)</f>
        <v>228116237.52000001</v>
      </c>
      <c r="O43" s="28">
        <f>N43/$N$67</f>
        <v>2.2239683601335696E-4</v>
      </c>
      <c r="P43" s="1"/>
    </row>
    <row r="44" spans="1:16" x14ac:dyDescent="0.25">
      <c r="A44" s="10">
        <f t="shared" si="0"/>
        <v>29</v>
      </c>
      <c r="B44" s="11" t="s">
        <v>23</v>
      </c>
      <c r="C44" s="27" t="s">
        <v>81</v>
      </c>
      <c r="D44" s="12" t="s">
        <v>2</v>
      </c>
      <c r="E44" s="13" t="s">
        <v>2</v>
      </c>
      <c r="F44" s="13" t="s">
        <v>2</v>
      </c>
      <c r="G44" s="36">
        <f>VLOOKUP(B44,[2]Sheet1!$B$16:$G$66,6,0)</f>
        <v>0</v>
      </c>
      <c r="H44" s="36">
        <f>VLOOKUP(B44,[2]Sheet1!$B$16:$H$66,7,0)</f>
        <v>0</v>
      </c>
      <c r="I44" s="36">
        <f>VLOOKUP(B44,[2]Sheet1!$B$16:$I$66,8,0)</f>
        <v>0</v>
      </c>
      <c r="J44" s="14">
        <f>VLOOKUP(B44,[2]Sheet1!$B$16:$J$66,9,0)</f>
        <v>64303057.710000001</v>
      </c>
      <c r="K44" s="14">
        <f>VLOOKUP(B44,[1]Brokers!$B$9:$AD$69,29,0)</f>
        <v>0</v>
      </c>
      <c r="L44" s="14">
        <f>VLOOKUP(B44,[2]Sheet1!$B$16:$L$66,11,0)</f>
        <v>0</v>
      </c>
      <c r="M44" s="32">
        <f>VLOOKUP(B44,[2]Sheet1!$B$16:$M$66,12,0)</f>
        <v>64303057.710000001</v>
      </c>
      <c r="N44" s="32">
        <f>VLOOKUP(B44,[2]Sheet1!$B$16:$N$66,13,0)</f>
        <v>221491173.90000001</v>
      </c>
      <c r="O44" s="28">
        <f>N44/$N$67</f>
        <v>2.1593787805624959E-4</v>
      </c>
      <c r="P44" s="1"/>
    </row>
    <row r="45" spans="1:16" x14ac:dyDescent="0.25">
      <c r="A45" s="10">
        <f t="shared" si="0"/>
        <v>30</v>
      </c>
      <c r="B45" s="11" t="s">
        <v>29</v>
      </c>
      <c r="C45" s="27" t="s">
        <v>91</v>
      </c>
      <c r="D45" s="12" t="s">
        <v>2</v>
      </c>
      <c r="E45" s="13"/>
      <c r="F45" s="13"/>
      <c r="G45" s="36">
        <f>VLOOKUP(B45,[2]Sheet1!$B$16:$G$66,6,0)</f>
        <v>11394587</v>
      </c>
      <c r="H45" s="36">
        <f>VLOOKUP(B45,[2]Sheet1!$B$16:$H$66,7,0)</f>
        <v>0</v>
      </c>
      <c r="I45" s="36">
        <f>VLOOKUP(B45,[2]Sheet1!$B$16:$I$66,8,0)</f>
        <v>0</v>
      </c>
      <c r="J45" s="14">
        <f>VLOOKUP(B45,[2]Sheet1!$B$16:$J$66,9,0)</f>
        <v>7821553.96</v>
      </c>
      <c r="K45" s="14">
        <f>VLOOKUP(B45,[1]Brokers!$B$9:$AD$69,29,0)</f>
        <v>0</v>
      </c>
      <c r="L45" s="14">
        <f>VLOOKUP(B45,[2]Sheet1!$B$16:$L$66,11,0)</f>
        <v>0</v>
      </c>
      <c r="M45" s="32">
        <f>VLOOKUP(B45,[2]Sheet1!$B$16:$M$66,12,0)</f>
        <v>19216140.960000001</v>
      </c>
      <c r="N45" s="32">
        <f>VLOOKUP(B45,[2]Sheet1!$B$16:$N$66,13,0)</f>
        <v>208143102.29999998</v>
      </c>
      <c r="O45" s="28">
        <f>N45/$N$67</f>
        <v>2.0292447347359911E-4</v>
      </c>
      <c r="P45" s="1"/>
    </row>
    <row r="46" spans="1:16" x14ac:dyDescent="0.25">
      <c r="A46" s="10">
        <f t="shared" si="0"/>
        <v>31</v>
      </c>
      <c r="B46" s="11" t="s">
        <v>38</v>
      </c>
      <c r="C46" s="27" t="s">
        <v>96</v>
      </c>
      <c r="D46" s="12" t="s">
        <v>2</v>
      </c>
      <c r="E46" s="13"/>
      <c r="F46" s="13"/>
      <c r="G46" s="36">
        <f>VLOOKUP(B46,[2]Sheet1!$B$16:$G$66,6,0)</f>
        <v>0</v>
      </c>
      <c r="H46" s="36">
        <f>VLOOKUP(B46,[2]Sheet1!$B$16:$H$66,7,0)</f>
        <v>0</v>
      </c>
      <c r="I46" s="36">
        <f>VLOOKUP(B46,[2]Sheet1!$B$16:$I$66,8,0)</f>
        <v>0</v>
      </c>
      <c r="J46" s="14">
        <f>VLOOKUP(B46,[2]Sheet1!$B$16:$J$66,9,0)</f>
        <v>204918</v>
      </c>
      <c r="K46" s="14">
        <f>VLOOKUP(B46,[1]Brokers!$B$9:$AD$69,29,0)</f>
        <v>0</v>
      </c>
      <c r="L46" s="14">
        <f>VLOOKUP(B46,[2]Sheet1!$B$16:$L$66,11,0)</f>
        <v>0</v>
      </c>
      <c r="M46" s="32">
        <f>VLOOKUP(B46,[2]Sheet1!$B$16:$M$66,12,0)</f>
        <v>204918</v>
      </c>
      <c r="N46" s="32">
        <f>VLOOKUP(B46,[2]Sheet1!$B$16:$N$66,13,0)</f>
        <v>207646497.90000001</v>
      </c>
      <c r="O46" s="28">
        <f>N46/$N$67</f>
        <v>2.0244032009411589E-4</v>
      </c>
      <c r="P46" s="1"/>
    </row>
    <row r="47" spans="1:16" x14ac:dyDescent="0.25">
      <c r="A47" s="10">
        <f t="shared" si="0"/>
        <v>32</v>
      </c>
      <c r="B47" s="11" t="s">
        <v>17</v>
      </c>
      <c r="C47" s="27" t="s">
        <v>113</v>
      </c>
      <c r="D47" s="12" t="s">
        <v>2</v>
      </c>
      <c r="E47" s="13"/>
      <c r="F47" s="13"/>
      <c r="G47" s="36">
        <f>VLOOKUP(B47,[2]Sheet1!$B$16:$G$66,6,0)</f>
        <v>5273153</v>
      </c>
      <c r="H47" s="36">
        <f>VLOOKUP(B47,[2]Sheet1!$B$16:$H$66,7,0)</f>
        <v>0</v>
      </c>
      <c r="I47" s="36">
        <f>VLOOKUP(B47,[2]Sheet1!$B$16:$I$66,8,0)</f>
        <v>0</v>
      </c>
      <c r="J47" s="14">
        <f>VLOOKUP(B47,[2]Sheet1!$B$16:$J$66,9,0)</f>
        <v>2719969.9</v>
      </c>
      <c r="K47" s="14">
        <f>VLOOKUP(B47,[1]Brokers!$B$9:$AD$69,29,0)</f>
        <v>0</v>
      </c>
      <c r="L47" s="14">
        <f>VLOOKUP(B47,[2]Sheet1!$B$16:$L$66,11,0)</f>
        <v>0</v>
      </c>
      <c r="M47" s="32">
        <f>VLOOKUP(B47,[2]Sheet1!$B$16:$M$66,12,0)</f>
        <v>7993122.9000000004</v>
      </c>
      <c r="N47" s="32">
        <f>VLOOKUP(B47,[2]Sheet1!$B$16:$N$66,13,0)</f>
        <v>187116062.03</v>
      </c>
      <c r="O47" s="28">
        <f>N47/$N$67</f>
        <v>1.8242462972019931E-4</v>
      </c>
      <c r="P47" s="1"/>
    </row>
    <row r="48" spans="1:16" x14ac:dyDescent="0.25">
      <c r="A48" s="10">
        <f t="shared" si="0"/>
        <v>33</v>
      </c>
      <c r="B48" s="11" t="s">
        <v>4</v>
      </c>
      <c r="C48" s="27" t="s">
        <v>88</v>
      </c>
      <c r="D48" s="12" t="s">
        <v>2</v>
      </c>
      <c r="E48" s="13"/>
      <c r="F48" s="13" t="s">
        <v>2</v>
      </c>
      <c r="G48" s="36">
        <f>VLOOKUP(B48,[2]Sheet1!$B$16:$G$66,6,0)</f>
        <v>9750831</v>
      </c>
      <c r="H48" s="36">
        <f>VLOOKUP(B48,[2]Sheet1!$B$16:$H$66,7,0)</f>
        <v>0</v>
      </c>
      <c r="I48" s="36">
        <f>VLOOKUP(B48,[2]Sheet1!$B$16:$I$66,8,0)</f>
        <v>0</v>
      </c>
      <c r="J48" s="14">
        <f>VLOOKUP(B48,[2]Sheet1!$B$16:$J$66,9,0)</f>
        <v>11120204.76</v>
      </c>
      <c r="K48" s="14">
        <f>VLOOKUP(B48,[1]Brokers!$B$9:$AD$69,29,0)</f>
        <v>0</v>
      </c>
      <c r="L48" s="14">
        <f>VLOOKUP(B48,[2]Sheet1!$B$16:$L$66,11,0)</f>
        <v>0</v>
      </c>
      <c r="M48" s="32">
        <f>VLOOKUP(B48,[2]Sheet1!$B$16:$M$66,12,0)</f>
        <v>20871035.759999998</v>
      </c>
      <c r="N48" s="32">
        <f>VLOOKUP(B48,[2]Sheet1!$B$16:$N$66,13,0)</f>
        <v>177873299.07999998</v>
      </c>
      <c r="O48" s="28">
        <f>N48/$N$67</f>
        <v>1.7341360420772888E-4</v>
      </c>
    </row>
    <row r="49" spans="1:16" x14ac:dyDescent="0.25">
      <c r="A49" s="10">
        <f t="shared" ref="A49:A64" si="1">+A48+1</f>
        <v>34</v>
      </c>
      <c r="B49" s="11" t="s">
        <v>30</v>
      </c>
      <c r="C49" s="27" t="s">
        <v>92</v>
      </c>
      <c r="D49" s="12" t="s">
        <v>2</v>
      </c>
      <c r="E49" s="13"/>
      <c r="F49" s="13"/>
      <c r="G49" s="36">
        <f>VLOOKUP(B49,[2]Sheet1!$B$16:$G$66,6,0)</f>
        <v>5234564</v>
      </c>
      <c r="H49" s="36">
        <f>VLOOKUP(B49,[2]Sheet1!$B$16:$H$66,7,0)</f>
        <v>0</v>
      </c>
      <c r="I49" s="36">
        <f>VLOOKUP(B49,[2]Sheet1!$B$16:$I$66,8,0)</f>
        <v>1500000</v>
      </c>
      <c r="J49" s="14">
        <f>VLOOKUP(B49,[2]Sheet1!$B$16:$J$66,9,0)</f>
        <v>7621156</v>
      </c>
      <c r="K49" s="14">
        <f>VLOOKUP(B49,[1]Brokers!$B$9:$AD$69,29,0)</f>
        <v>0</v>
      </c>
      <c r="L49" s="14">
        <f>VLOOKUP(B49,[2]Sheet1!$B$16:$L$66,11,0)</f>
        <v>0</v>
      </c>
      <c r="M49" s="32">
        <f>VLOOKUP(B49,[2]Sheet1!$B$16:$M$66,12,0)</f>
        <v>14355720</v>
      </c>
      <c r="N49" s="32">
        <f>VLOOKUP(B49,[2]Sheet1!$B$16:$N$66,13,0)</f>
        <v>157028964.40000001</v>
      </c>
      <c r="O49" s="28">
        <f>N49/$N$67</f>
        <v>1.5309188519275062E-4</v>
      </c>
    </row>
    <row r="50" spans="1:16" s="16" customFormat="1" x14ac:dyDescent="0.25">
      <c r="A50" s="10">
        <f t="shared" si="1"/>
        <v>35</v>
      </c>
      <c r="B50" s="11" t="s">
        <v>42</v>
      </c>
      <c r="C50" s="27" t="s">
        <v>42</v>
      </c>
      <c r="D50" s="12" t="s">
        <v>2</v>
      </c>
      <c r="E50" s="13"/>
      <c r="F50" s="13"/>
      <c r="G50" s="36">
        <f>VLOOKUP(B50,[2]Sheet1!$B$16:$G$66,6,0)</f>
        <v>2183325</v>
      </c>
      <c r="H50" s="36">
        <f>VLOOKUP(B50,[2]Sheet1!$B$16:$H$66,7,0)</f>
        <v>0</v>
      </c>
      <c r="I50" s="36">
        <f>VLOOKUP(B50,[2]Sheet1!$B$16:$I$66,8,0)</f>
        <v>0</v>
      </c>
      <c r="J50" s="14">
        <f>VLOOKUP(B50,[2]Sheet1!$B$16:$J$66,9,0)</f>
        <v>684477.1</v>
      </c>
      <c r="K50" s="14">
        <f>VLOOKUP(B50,[1]Brokers!$B$9:$AD$69,29,0)</f>
        <v>0</v>
      </c>
      <c r="L50" s="14">
        <f>VLOOKUP(B50,[2]Sheet1!$B$16:$L$66,11,0)</f>
        <v>0</v>
      </c>
      <c r="M50" s="32">
        <f>VLOOKUP(B50,[2]Sheet1!$B$16:$M$66,12,0)</f>
        <v>2867802.1</v>
      </c>
      <c r="N50" s="32">
        <f>VLOOKUP(B50,[2]Sheet1!$B$16:$N$66,13,0)</f>
        <v>108433018.09999999</v>
      </c>
      <c r="O50" s="28">
        <f>N50/$N$67</f>
        <v>1.0571435162612998E-4</v>
      </c>
      <c r="P50" s="15"/>
    </row>
    <row r="51" spans="1:16" x14ac:dyDescent="0.25">
      <c r="A51" s="10">
        <f t="shared" si="1"/>
        <v>36</v>
      </c>
      <c r="B51" s="11" t="s">
        <v>21</v>
      </c>
      <c r="C51" s="27" t="s">
        <v>89</v>
      </c>
      <c r="D51" s="12" t="s">
        <v>2</v>
      </c>
      <c r="E51" s="13"/>
      <c r="F51" s="13"/>
      <c r="G51" s="36">
        <f>VLOOKUP(B51,[2]Sheet1!$B$16:$G$66,6,0)</f>
        <v>673615</v>
      </c>
      <c r="H51" s="36">
        <f>VLOOKUP(B51,[2]Sheet1!$B$16:$H$66,7,0)</f>
        <v>0</v>
      </c>
      <c r="I51" s="36">
        <f>VLOOKUP(B51,[2]Sheet1!$B$16:$I$66,8,0)</f>
        <v>0</v>
      </c>
      <c r="J51" s="14">
        <f>VLOOKUP(B51,[2]Sheet1!$B$16:$J$66,9,0)</f>
        <v>10168502.130000001</v>
      </c>
      <c r="K51" s="14">
        <f>VLOOKUP(B51,[1]Brokers!$B$9:$AD$69,29,0)</f>
        <v>0</v>
      </c>
      <c r="L51" s="14">
        <f>VLOOKUP(B51,[2]Sheet1!$B$16:$L$66,11,0)</f>
        <v>0</v>
      </c>
      <c r="M51" s="32">
        <f>VLOOKUP(B51,[2]Sheet1!$B$16:$M$66,12,0)</f>
        <v>10842117.130000001</v>
      </c>
      <c r="N51" s="32">
        <f>VLOOKUP(B51,[2]Sheet1!$B$16:$N$66,13,0)</f>
        <v>89481925.789999992</v>
      </c>
      <c r="O51" s="28">
        <f>N51/$N$67</f>
        <v>8.7238407017533047E-5</v>
      </c>
    </row>
    <row r="52" spans="1:16" x14ac:dyDescent="0.25">
      <c r="A52" s="10">
        <f t="shared" si="1"/>
        <v>37</v>
      </c>
      <c r="B52" s="11" t="s">
        <v>31</v>
      </c>
      <c r="C52" s="27" t="s">
        <v>80</v>
      </c>
      <c r="D52" s="12" t="s">
        <v>2</v>
      </c>
      <c r="E52" s="13"/>
      <c r="F52" s="13"/>
      <c r="G52" s="36">
        <f>VLOOKUP(B52,[2]Sheet1!$B$16:$G$66,6,0)</f>
        <v>677000</v>
      </c>
      <c r="H52" s="36">
        <f>VLOOKUP(B52,[2]Sheet1!$B$16:$H$66,7,0)</f>
        <v>0</v>
      </c>
      <c r="I52" s="36">
        <f>VLOOKUP(B52,[2]Sheet1!$B$16:$I$66,8,0)</f>
        <v>0</v>
      </c>
      <c r="J52" s="14">
        <f>VLOOKUP(B52,[2]Sheet1!$B$16:$J$66,9,0)</f>
        <v>566720</v>
      </c>
      <c r="K52" s="14">
        <f>VLOOKUP(B52,[1]Brokers!$B$9:$AD$69,29,0)</f>
        <v>0</v>
      </c>
      <c r="L52" s="14">
        <f>VLOOKUP(B52,[2]Sheet1!$B$16:$L$66,11,0)</f>
        <v>0</v>
      </c>
      <c r="M52" s="32">
        <f>VLOOKUP(B52,[2]Sheet1!$B$16:$M$66,12,0)</f>
        <v>1243720</v>
      </c>
      <c r="N52" s="32">
        <f>VLOOKUP(B52,[2]Sheet1!$B$16:$N$66,13,0)</f>
        <v>70915664.700000003</v>
      </c>
      <c r="O52" s="28">
        <f>N52/$N$67</f>
        <v>6.9137645020474938E-5</v>
      </c>
    </row>
    <row r="53" spans="1:16" x14ac:dyDescent="0.25">
      <c r="A53" s="10">
        <f t="shared" si="1"/>
        <v>38</v>
      </c>
      <c r="B53" s="11" t="s">
        <v>28</v>
      </c>
      <c r="C53" s="27" t="s">
        <v>94</v>
      </c>
      <c r="D53" s="12" t="s">
        <v>2</v>
      </c>
      <c r="E53" s="13"/>
      <c r="F53" s="13"/>
      <c r="G53" s="36">
        <f>VLOOKUP(B53,[2]Sheet1!$B$16:$G$66,6,0)</f>
        <v>5011154</v>
      </c>
      <c r="H53" s="36">
        <f>VLOOKUP(B53,[2]Sheet1!$B$16:$H$66,7,0)</f>
        <v>0</v>
      </c>
      <c r="I53" s="36">
        <f>VLOOKUP(B53,[2]Sheet1!$B$16:$I$66,8,0)</f>
        <v>0</v>
      </c>
      <c r="J53" s="14">
        <f>VLOOKUP(B53,[2]Sheet1!$B$16:$J$66,9,0)</f>
        <v>2340390</v>
      </c>
      <c r="K53" s="14">
        <f>VLOOKUP(B53,[1]Brokers!$B$9:$AD$69,29,0)</f>
        <v>0</v>
      </c>
      <c r="L53" s="14">
        <f>VLOOKUP(B53,[2]Sheet1!$B$16:$L$66,11,0)</f>
        <v>0</v>
      </c>
      <c r="M53" s="32">
        <f>VLOOKUP(B53,[2]Sheet1!$B$16:$M$66,12,0)</f>
        <v>7351544</v>
      </c>
      <c r="N53" s="32">
        <f>VLOOKUP(B53,[2]Sheet1!$B$16:$N$66,13,0)</f>
        <v>48511044.759999998</v>
      </c>
      <c r="O53" s="28">
        <f>N53/$N$67</f>
        <v>4.7294760704530927E-5</v>
      </c>
    </row>
    <row r="54" spans="1:16" x14ac:dyDescent="0.25">
      <c r="A54" s="10">
        <f t="shared" si="1"/>
        <v>39</v>
      </c>
      <c r="B54" s="11" t="s">
        <v>109</v>
      </c>
      <c r="C54" s="27" t="s">
        <v>110</v>
      </c>
      <c r="D54" s="12" t="s">
        <v>2</v>
      </c>
      <c r="E54" s="13"/>
      <c r="F54" s="13" t="s">
        <v>2</v>
      </c>
      <c r="G54" s="36">
        <f>VLOOKUP(B54,[2]Sheet1!$B$16:$G$66,6,0)</f>
        <v>0</v>
      </c>
      <c r="H54" s="36">
        <f>VLOOKUP(B54,[2]Sheet1!$B$16:$H$66,7,0)</f>
        <v>0</v>
      </c>
      <c r="I54" s="36">
        <f>VLOOKUP(B54,[2]Sheet1!$B$16:$I$66,8,0)</f>
        <v>0</v>
      </c>
      <c r="J54" s="14">
        <f>VLOOKUP(B54,[2]Sheet1!$B$16:$J$66,9,0)</f>
        <v>1934585.87</v>
      </c>
      <c r="K54" s="14">
        <v>0</v>
      </c>
      <c r="L54" s="14">
        <f>VLOOKUP(B54,[2]Sheet1!$B$16:$L$66,11,0)</f>
        <v>0</v>
      </c>
      <c r="M54" s="32">
        <f>VLOOKUP(B54,[2]Sheet1!$B$16:$M$66,12,0)</f>
        <v>1934585.87</v>
      </c>
      <c r="N54" s="32">
        <f>VLOOKUP(B54,[2]Sheet1!$B$16:$N$66,13,0)</f>
        <v>44485164.769999996</v>
      </c>
      <c r="O54" s="28">
        <f>N54/$N$67</f>
        <v>4.3369818834196124E-5</v>
      </c>
    </row>
    <row r="55" spans="1:16" x14ac:dyDescent="0.25">
      <c r="A55" s="10">
        <f t="shared" si="1"/>
        <v>40</v>
      </c>
      <c r="B55" s="11" t="s">
        <v>20</v>
      </c>
      <c r="C55" s="27" t="s">
        <v>74</v>
      </c>
      <c r="D55" s="12" t="s">
        <v>2</v>
      </c>
      <c r="E55" s="13"/>
      <c r="F55" s="13"/>
      <c r="G55" s="36">
        <f>VLOOKUP(B55,[2]Sheet1!$B$16:$G$66,6,0)</f>
        <v>0</v>
      </c>
      <c r="H55" s="36">
        <f>VLOOKUP(B55,[2]Sheet1!$B$16:$H$66,7,0)</f>
        <v>0</v>
      </c>
      <c r="I55" s="36">
        <f>VLOOKUP(B55,[2]Sheet1!$B$16:$I$66,8,0)</f>
        <v>0</v>
      </c>
      <c r="J55" s="14">
        <f>VLOOKUP(B55,[2]Sheet1!$B$16:$J$66,9,0)</f>
        <v>20343373.219999999</v>
      </c>
      <c r="K55" s="14">
        <f>VLOOKUP(B55,[1]Brokers!$B$9:$AD$69,29,0)</f>
        <v>0</v>
      </c>
      <c r="L55" s="14">
        <f>VLOOKUP(B55,[2]Sheet1!$B$16:$L$66,11,0)</f>
        <v>0</v>
      </c>
      <c r="M55" s="32">
        <f>VLOOKUP(B55,[2]Sheet1!$B$16:$M$66,12,0)</f>
        <v>20343373.219999999</v>
      </c>
      <c r="N55" s="32">
        <f>VLOOKUP(B55,[2]Sheet1!$B$16:$N$66,13,0)</f>
        <v>36077420.219999999</v>
      </c>
      <c r="O55" s="28">
        <f>N55/$N$67</f>
        <v>3.5172875879775333E-5</v>
      </c>
    </row>
    <row r="56" spans="1:16" x14ac:dyDescent="0.25">
      <c r="A56" s="10">
        <f t="shared" si="1"/>
        <v>41</v>
      </c>
      <c r="B56" s="11" t="s">
        <v>14</v>
      </c>
      <c r="C56" s="27" t="s">
        <v>87</v>
      </c>
      <c r="D56" s="12" t="s">
        <v>2</v>
      </c>
      <c r="E56" s="13" t="s">
        <v>2</v>
      </c>
      <c r="F56" s="13" t="s">
        <v>2</v>
      </c>
      <c r="G56" s="36">
        <f>VLOOKUP(B56,[2]Sheet1!$B$16:$G$66,6,0)</f>
        <v>6948728</v>
      </c>
      <c r="H56" s="36">
        <f>VLOOKUP(B56,[2]Sheet1!$B$16:$H$66,7,0)</f>
        <v>0</v>
      </c>
      <c r="I56" s="36">
        <f>VLOOKUP(B56,[2]Sheet1!$B$16:$I$66,8,0)</f>
        <v>0</v>
      </c>
      <c r="J56" s="14">
        <f>VLOOKUP(B56,[2]Sheet1!$B$16:$J$66,9,0)</f>
        <v>232351.94</v>
      </c>
      <c r="K56" s="14">
        <f>VLOOKUP(B56,[1]Brokers!$B$9:$AD$69,29,0)</f>
        <v>0</v>
      </c>
      <c r="L56" s="14">
        <f>VLOOKUP(B56,[2]Sheet1!$B$16:$L$66,11,0)</f>
        <v>0</v>
      </c>
      <c r="M56" s="32">
        <f>VLOOKUP(B56,[2]Sheet1!$B$16:$M$66,12,0)</f>
        <v>7181079.9400000004</v>
      </c>
      <c r="N56" s="32">
        <f>VLOOKUP(B56,[2]Sheet1!$B$16:$N$66,13,0)</f>
        <v>34331347.93</v>
      </c>
      <c r="O56" s="28">
        <f>N56/$N$67</f>
        <v>3.3470581659213541E-5</v>
      </c>
    </row>
    <row r="57" spans="1:16" x14ac:dyDescent="0.25">
      <c r="A57" s="10">
        <f t="shared" si="1"/>
        <v>42</v>
      </c>
      <c r="B57" s="11" t="s">
        <v>63</v>
      </c>
      <c r="C57" s="27" t="s">
        <v>64</v>
      </c>
      <c r="D57" s="12" t="s">
        <v>2</v>
      </c>
      <c r="E57" s="13"/>
      <c r="F57" s="13"/>
      <c r="G57" s="36">
        <f>VLOOKUP(B57,[2]Sheet1!$B$16:$G$66,6,0)</f>
        <v>838126</v>
      </c>
      <c r="H57" s="36">
        <f>VLOOKUP(B57,[2]Sheet1!$B$16:$H$66,7,0)</f>
        <v>0</v>
      </c>
      <c r="I57" s="36">
        <f>VLOOKUP(B57,[2]Sheet1!$B$16:$I$66,8,0)</f>
        <v>0</v>
      </c>
      <c r="J57" s="14">
        <f>VLOOKUP(B57,[2]Sheet1!$B$16:$J$66,9,0)</f>
        <v>319307</v>
      </c>
      <c r="K57" s="14">
        <f>VLOOKUP(B57,[1]Brokers!$B$9:$AD$69,29,0)</f>
        <v>0</v>
      </c>
      <c r="L57" s="14">
        <f>VLOOKUP(B57,[2]Sheet1!$B$16:$L$66,11,0)</f>
        <v>0</v>
      </c>
      <c r="M57" s="32">
        <f>VLOOKUP(B57,[2]Sheet1!$B$16:$M$66,12,0)</f>
        <v>1157433</v>
      </c>
      <c r="N57" s="32">
        <f>VLOOKUP(B57,[2]Sheet1!$B$16:$N$66,13,0)</f>
        <v>30311027.829999998</v>
      </c>
      <c r="O57" s="28">
        <f>N57/$N$67</f>
        <v>2.9551060279581313E-5</v>
      </c>
    </row>
    <row r="58" spans="1:16" x14ac:dyDescent="0.25">
      <c r="A58" s="10">
        <v>43</v>
      </c>
      <c r="B58" s="11" t="s">
        <v>32</v>
      </c>
      <c r="C58" s="27" t="s">
        <v>98</v>
      </c>
      <c r="D58" s="12" t="s">
        <v>2</v>
      </c>
      <c r="E58" s="13"/>
      <c r="F58" s="13"/>
      <c r="G58" s="36">
        <f>VLOOKUP(B58,[2]Sheet1!$B$16:$G$66,6,0)</f>
        <v>1436594</v>
      </c>
      <c r="H58" s="36">
        <f>VLOOKUP(B58,[2]Sheet1!$B$16:$H$66,7,0)</f>
        <v>0</v>
      </c>
      <c r="I58" s="36">
        <f>VLOOKUP(B58,[2]Sheet1!$B$16:$I$66,8,0)</f>
        <v>0</v>
      </c>
      <c r="J58" s="14">
        <f>VLOOKUP(B58,[2]Sheet1!$B$16:$J$66,9,0)</f>
        <v>815901.5</v>
      </c>
      <c r="K58" s="14">
        <f>VLOOKUP(B58,[1]Brokers!$B$9:$AD$69,29,0)</f>
        <v>0</v>
      </c>
      <c r="L58" s="14">
        <f>VLOOKUP(B58,[2]Sheet1!$B$16:$L$66,11,0)</f>
        <v>0</v>
      </c>
      <c r="M58" s="32">
        <f>VLOOKUP(B58,[2]Sheet1!$B$16:$M$66,12,0)</f>
        <v>2252495.5</v>
      </c>
      <c r="N58" s="32">
        <f>VLOOKUP(B58,[2]Sheet1!$B$16:$N$66,13,0)</f>
        <v>29680634.189999998</v>
      </c>
      <c r="O58" s="28">
        <f>N58/$N$67</f>
        <v>2.8936472065681584E-5</v>
      </c>
    </row>
    <row r="59" spans="1:16" x14ac:dyDescent="0.25">
      <c r="A59" s="10">
        <f t="shared" si="1"/>
        <v>44</v>
      </c>
      <c r="B59" s="11" t="s">
        <v>37</v>
      </c>
      <c r="C59" s="27" t="s">
        <v>102</v>
      </c>
      <c r="D59" s="12" t="s">
        <v>2</v>
      </c>
      <c r="E59" s="13"/>
      <c r="F59" s="13"/>
      <c r="G59" s="36">
        <f>VLOOKUP(B59,[2]Sheet1!$B$16:$G$66,6,0)</f>
        <v>3401248</v>
      </c>
      <c r="H59" s="36">
        <f>VLOOKUP(B59,[2]Sheet1!$B$16:$H$66,7,0)</f>
        <v>0</v>
      </c>
      <c r="I59" s="36">
        <f>VLOOKUP(B59,[2]Sheet1!$B$16:$I$66,8,0)</f>
        <v>0</v>
      </c>
      <c r="J59" s="14">
        <f>VLOOKUP(B59,[2]Sheet1!$B$16:$J$66,9,0)</f>
        <v>1917894.37</v>
      </c>
      <c r="K59" s="14">
        <f>VLOOKUP(B59,[1]Brokers!$B$9:$AD$69,29,0)</f>
        <v>0</v>
      </c>
      <c r="L59" s="14">
        <f>VLOOKUP(B59,[2]Sheet1!$B$16:$L$66,11,0)</f>
        <v>0</v>
      </c>
      <c r="M59" s="32">
        <f>VLOOKUP(B59,[2]Sheet1!$B$16:$M$66,12,0)</f>
        <v>5319142.37</v>
      </c>
      <c r="N59" s="32">
        <f>VLOOKUP(B59,[2]Sheet1!$B$16:$N$66,13,0)</f>
        <v>26297103.670000002</v>
      </c>
      <c r="O59" s="28">
        <f>N59/$N$67</f>
        <v>2.5637774478945113E-5</v>
      </c>
    </row>
    <row r="60" spans="1:16" x14ac:dyDescent="0.25">
      <c r="A60" s="10">
        <v>45</v>
      </c>
      <c r="B60" s="11" t="s">
        <v>34</v>
      </c>
      <c r="C60" s="27" t="s">
        <v>90</v>
      </c>
      <c r="D60" s="12" t="s">
        <v>2</v>
      </c>
      <c r="E60" s="13"/>
      <c r="F60" s="13"/>
      <c r="G60" s="36">
        <f>VLOOKUP(B60,[2]Sheet1!$B$16:$G$66,6,0)</f>
        <v>0</v>
      </c>
      <c r="H60" s="36">
        <f>VLOOKUP(B60,[2]Sheet1!$B$16:$H$66,7,0)</f>
        <v>0</v>
      </c>
      <c r="I60" s="36">
        <f>VLOOKUP(B60,[2]Sheet1!$B$16:$I$66,8,0)</f>
        <v>0</v>
      </c>
      <c r="J60" s="14">
        <f>VLOOKUP(B60,[2]Sheet1!$B$16:$J$66,9,0)</f>
        <v>0</v>
      </c>
      <c r="K60" s="14">
        <f>VLOOKUP(B60,[1]Brokers!$B$9:$AD$69,29,0)</f>
        <v>0</v>
      </c>
      <c r="L60" s="14">
        <f>VLOOKUP(B60,[2]Sheet1!$B$16:$L$66,11,0)</f>
        <v>0</v>
      </c>
      <c r="M60" s="32">
        <f>VLOOKUP(B60,[2]Sheet1!$B$16:$M$66,12,0)</f>
        <v>0</v>
      </c>
      <c r="N60" s="32">
        <f>VLOOKUP(B60,[2]Sheet1!$B$16:$N$66,13,0)</f>
        <v>155800</v>
      </c>
      <c r="O60" s="28">
        <f>N60/$N$67</f>
        <v>1.5189373377177125E-7</v>
      </c>
    </row>
    <row r="61" spans="1:16" x14ac:dyDescent="0.25">
      <c r="A61" s="10">
        <f t="shared" si="1"/>
        <v>46</v>
      </c>
      <c r="B61" s="11" t="s">
        <v>60</v>
      </c>
      <c r="C61" s="27" t="s">
        <v>97</v>
      </c>
      <c r="D61" s="12" t="s">
        <v>2</v>
      </c>
      <c r="E61" s="13"/>
      <c r="F61" s="13"/>
      <c r="G61" s="36">
        <f>VLOOKUP(B61,[2]Sheet1!$B$16:$G$66,6,0)</f>
        <v>0</v>
      </c>
      <c r="H61" s="36">
        <f>VLOOKUP(B61,[2]Sheet1!$B$16:$H$66,7,0)</f>
        <v>0</v>
      </c>
      <c r="I61" s="36">
        <f>VLOOKUP(B61,[2]Sheet1!$B$16:$I$66,8,0)</f>
        <v>0</v>
      </c>
      <c r="J61" s="14">
        <f>VLOOKUP(B61,[2]Sheet1!$B$16:$J$66,9,0)</f>
        <v>0</v>
      </c>
      <c r="K61" s="14">
        <f>VLOOKUP(B61,[1]Brokers!$B$9:$AD$69,29,0)</f>
        <v>0</v>
      </c>
      <c r="L61" s="14">
        <f>VLOOKUP(B61,[2]Sheet1!$B$16:$L$66,11,0)</f>
        <v>0</v>
      </c>
      <c r="M61" s="32">
        <f>VLOOKUP(B61,[2]Sheet1!$B$16:$M$66,12,0)</f>
        <v>0</v>
      </c>
      <c r="N61" s="32">
        <f>VLOOKUP(B61,[2]Sheet1!$B$16:$N$66,13,0)</f>
        <v>0</v>
      </c>
      <c r="O61" s="28">
        <f>N61/$N$67</f>
        <v>0</v>
      </c>
    </row>
    <row r="62" spans="1:16" x14ac:dyDescent="0.25">
      <c r="A62" s="10">
        <f t="shared" si="1"/>
        <v>47</v>
      </c>
      <c r="B62" s="11" t="s">
        <v>25</v>
      </c>
      <c r="C62" s="27" t="s">
        <v>99</v>
      </c>
      <c r="D62" s="12" t="s">
        <v>2</v>
      </c>
      <c r="E62" s="13" t="s">
        <v>2</v>
      </c>
      <c r="F62" s="13" t="s">
        <v>2</v>
      </c>
      <c r="G62" s="36">
        <f>VLOOKUP(B62,[2]Sheet1!$B$16:$G$66,6,0)</f>
        <v>0</v>
      </c>
      <c r="H62" s="36">
        <f>VLOOKUP(B62,[2]Sheet1!$B$16:$H$66,7,0)</f>
        <v>0</v>
      </c>
      <c r="I62" s="36">
        <f>VLOOKUP(B62,[2]Sheet1!$B$16:$I$66,8,0)</f>
        <v>0</v>
      </c>
      <c r="J62" s="14">
        <f>VLOOKUP(B62,[2]Sheet1!$B$16:$J$66,9,0)</f>
        <v>0</v>
      </c>
      <c r="K62" s="14">
        <f>VLOOKUP(B62,[1]Brokers!$B$9:$AD$69,29,0)</f>
        <v>0</v>
      </c>
      <c r="L62" s="14">
        <f>VLOOKUP(B62,[2]Sheet1!$B$16:$L$66,11,0)</f>
        <v>0</v>
      </c>
      <c r="M62" s="32">
        <f>VLOOKUP(B62,[2]Sheet1!$B$16:$M$66,12,0)</f>
        <v>0</v>
      </c>
      <c r="N62" s="32">
        <f>VLOOKUP(B62,[2]Sheet1!$B$16:$N$66,13,0)</f>
        <v>0</v>
      </c>
      <c r="O62" s="28">
        <v>0</v>
      </c>
    </row>
    <row r="63" spans="1:16" x14ac:dyDescent="0.25">
      <c r="A63" s="10">
        <f t="shared" si="1"/>
        <v>48</v>
      </c>
      <c r="B63" s="11" t="s">
        <v>26</v>
      </c>
      <c r="C63" s="27" t="s">
        <v>103</v>
      </c>
      <c r="D63" s="12" t="s">
        <v>2</v>
      </c>
      <c r="E63" s="13"/>
      <c r="F63" s="13"/>
      <c r="G63" s="36">
        <f>VLOOKUP(B63,[2]Sheet1!$B$16:$G$66,6,0)</f>
        <v>0</v>
      </c>
      <c r="H63" s="36">
        <f>VLOOKUP(B63,[2]Sheet1!$B$16:$H$66,7,0)</f>
        <v>0</v>
      </c>
      <c r="I63" s="36">
        <f>VLOOKUP(B63,[2]Sheet1!$B$16:$I$66,8,0)</f>
        <v>0</v>
      </c>
      <c r="J63" s="14">
        <f>VLOOKUP(B63,[2]Sheet1!$B$16:$J$66,9,0)</f>
        <v>0</v>
      </c>
      <c r="K63" s="14">
        <f>VLOOKUP(B63,[1]Brokers!$B$9:$AD$69,29,0)</f>
        <v>0</v>
      </c>
      <c r="L63" s="14">
        <f>VLOOKUP(B63,[2]Sheet1!$B$16:$L$66,11,0)</f>
        <v>0</v>
      </c>
      <c r="M63" s="32">
        <f>VLOOKUP(B63,[2]Sheet1!$B$16:$M$66,12,0)</f>
        <v>0</v>
      </c>
      <c r="N63" s="32">
        <f>VLOOKUP(B63,[2]Sheet1!$B$16:$N$66,13,0)</f>
        <v>0</v>
      </c>
      <c r="O63" s="28">
        <f>N63/$N$67</f>
        <v>0</v>
      </c>
    </row>
    <row r="64" spans="1:16" x14ac:dyDescent="0.25">
      <c r="A64" s="10">
        <f t="shared" si="1"/>
        <v>49</v>
      </c>
      <c r="B64" s="11" t="s">
        <v>62</v>
      </c>
      <c r="C64" s="27" t="s">
        <v>84</v>
      </c>
      <c r="D64" s="12" t="s">
        <v>2</v>
      </c>
      <c r="E64" s="13"/>
      <c r="F64" s="13"/>
      <c r="G64" s="36">
        <f>VLOOKUP(B64,[2]Sheet1!$B$16:$G$66,6,0)</f>
        <v>0</v>
      </c>
      <c r="H64" s="36">
        <f>VLOOKUP(B64,[2]Sheet1!$B$16:$H$66,7,0)</f>
        <v>0</v>
      </c>
      <c r="I64" s="36">
        <f>VLOOKUP(B64,[2]Sheet1!$B$16:$I$66,8,0)</f>
        <v>0</v>
      </c>
      <c r="J64" s="14">
        <f>VLOOKUP(B64,[2]Sheet1!$B$16:$J$66,9,0)</f>
        <v>0</v>
      </c>
      <c r="K64" s="14">
        <f>VLOOKUP(B64,[1]Brokers!$B$9:$AD$69,29,0)</f>
        <v>0</v>
      </c>
      <c r="L64" s="14">
        <f>VLOOKUP(B64,[2]Sheet1!$B$16:$L$66,11,0)</f>
        <v>0</v>
      </c>
      <c r="M64" s="32">
        <f>VLOOKUP(B64,[2]Sheet1!$B$16:$M$66,12,0)</f>
        <v>0</v>
      </c>
      <c r="N64" s="32">
        <f>VLOOKUP(B64,[2]Sheet1!$B$16:$N$66,13,0)</f>
        <v>0</v>
      </c>
      <c r="O64" s="28">
        <f>N64/$N$67</f>
        <v>0</v>
      </c>
    </row>
    <row r="65" spans="1:16" x14ac:dyDescent="0.25">
      <c r="A65" s="10">
        <v>50</v>
      </c>
      <c r="B65" s="11" t="s">
        <v>43</v>
      </c>
      <c r="C65" s="27" t="s">
        <v>43</v>
      </c>
      <c r="D65" s="12" t="s">
        <v>2</v>
      </c>
      <c r="E65" s="13"/>
      <c r="F65" s="13"/>
      <c r="G65" s="36">
        <f>VLOOKUP(B65,[2]Sheet1!$B$16:$G$66,6,0)</f>
        <v>0</v>
      </c>
      <c r="H65" s="36">
        <f>VLOOKUP(B65,[2]Sheet1!$B$16:$H$66,7,0)</f>
        <v>0</v>
      </c>
      <c r="I65" s="36">
        <f>VLOOKUP(B65,[2]Sheet1!$B$16:$I$66,8,0)</f>
        <v>0</v>
      </c>
      <c r="J65" s="14">
        <f>VLOOKUP(B65,[2]Sheet1!$B$16:$J$66,9,0)</f>
        <v>0</v>
      </c>
      <c r="K65" s="14">
        <f>VLOOKUP(B65,[1]Brokers!$B$9:$AD$69,29,0)</f>
        <v>0</v>
      </c>
      <c r="L65" s="14">
        <f>VLOOKUP(B65,[2]Sheet1!$B$16:$L$66,11,0)</f>
        <v>0</v>
      </c>
      <c r="M65" s="32">
        <f>VLOOKUP(B65,[2]Sheet1!$B$16:$M$66,12,0)</f>
        <v>0</v>
      </c>
      <c r="N65" s="32">
        <f>VLOOKUP(B65,[2]Sheet1!$B$16:$N$66,13,0)</f>
        <v>0</v>
      </c>
      <c r="O65" s="28">
        <f>N65/$N$67</f>
        <v>0</v>
      </c>
    </row>
    <row r="66" spans="1:16" x14ac:dyDescent="0.25">
      <c r="A66" s="10">
        <v>51</v>
      </c>
      <c r="B66" s="11" t="s">
        <v>114</v>
      </c>
      <c r="C66" s="27" t="s">
        <v>115</v>
      </c>
      <c r="D66" s="12" t="s">
        <v>2</v>
      </c>
      <c r="E66" s="13"/>
      <c r="F66" s="13"/>
      <c r="G66" s="36">
        <f>VLOOKUP(B66,[2]Sheet1!$B$16:$G$66,6,0)</f>
        <v>0</v>
      </c>
      <c r="H66" s="36">
        <f>VLOOKUP(B66,[2]Sheet1!$B$16:$H$66,7,0)</f>
        <v>0</v>
      </c>
      <c r="I66" s="36">
        <f>VLOOKUP(B66,[2]Sheet1!$B$16:$I$66,8,0)</f>
        <v>0</v>
      </c>
      <c r="J66" s="14">
        <f>VLOOKUP(B66,[2]Sheet1!$B$16:$J$66,9,0)</f>
        <v>0</v>
      </c>
      <c r="K66" s="14"/>
      <c r="L66" s="14">
        <f>VLOOKUP(B66,[2]Sheet1!$B$16:$L$66,11,0)</f>
        <v>0</v>
      </c>
      <c r="M66" s="32">
        <f>VLOOKUP(B66,[2]Sheet1!$B$16:$M$66,12,0)</f>
        <v>0</v>
      </c>
      <c r="N66" s="32">
        <f>VLOOKUP(B66,[2]Sheet1!$B$16:$N$66,13,0)</f>
        <v>0</v>
      </c>
      <c r="O66" s="28">
        <v>0</v>
      </c>
    </row>
    <row r="67" spans="1:16" ht="16.5" customHeight="1" thickBot="1" x14ac:dyDescent="0.3">
      <c r="A67" s="44" t="s">
        <v>51</v>
      </c>
      <c r="B67" s="45"/>
      <c r="C67" s="46"/>
      <c r="D67" s="24">
        <f>COUNTA(D16:D66)</f>
        <v>51</v>
      </c>
      <c r="E67" s="24">
        <f>COUNTA(E16:E66)</f>
        <v>16</v>
      </c>
      <c r="F67" s="24">
        <f>COUNTA(F16:F66)</f>
        <v>15</v>
      </c>
      <c r="G67" s="35">
        <v>71355800000</v>
      </c>
      <c r="H67" s="35">
        <v>16000000000</v>
      </c>
      <c r="I67" s="35">
        <v>40000000000</v>
      </c>
      <c r="J67" s="33">
        <v>60913356251.959999</v>
      </c>
      <c r="K67" s="29">
        <f>SUM(K16:K66)</f>
        <v>0</v>
      </c>
      <c r="L67" s="33">
        <v>3078579600</v>
      </c>
      <c r="M67" s="34">
        <v>191347735851.95999</v>
      </c>
      <c r="N67" s="29">
        <v>1025717099259</v>
      </c>
      <c r="O67" s="30">
        <f>SUM(O16:O66)</f>
        <v>0.99999999999999978</v>
      </c>
      <c r="P67" s="17"/>
    </row>
    <row r="68" spans="1:16" x14ac:dyDescent="0.25">
      <c r="M68" s="19" t="s">
        <v>108</v>
      </c>
      <c r="O68" s="18"/>
      <c r="P68" s="17"/>
    </row>
    <row r="69" spans="1:16" ht="27.6" customHeight="1" x14ac:dyDescent="0.25">
      <c r="B69" s="43" t="s">
        <v>52</v>
      </c>
      <c r="C69" s="43"/>
      <c r="D69" s="7"/>
      <c r="E69" s="7"/>
      <c r="F69" s="7"/>
      <c r="G69" s="7"/>
      <c r="H69" s="7"/>
      <c r="I69" s="7"/>
      <c r="K69" s="20"/>
      <c r="M69" s="18"/>
      <c r="N69" s="1" t="s">
        <v>108</v>
      </c>
      <c r="P69" s="17"/>
    </row>
    <row r="70" spans="1:16" ht="27.6" customHeight="1" x14ac:dyDescent="0.25">
      <c r="C70" s="23"/>
      <c r="D70" s="23"/>
      <c r="E70" s="23"/>
      <c r="F70" s="23"/>
      <c r="G70" s="23"/>
      <c r="H70" s="23"/>
      <c r="I70" s="23"/>
      <c r="J70" s="2" t="s">
        <v>108</v>
      </c>
      <c r="K70" s="20">
        <f>SUM(K16:K66)</f>
        <v>0</v>
      </c>
      <c r="L70" s="18" t="s">
        <v>108</v>
      </c>
      <c r="M70" s="18" t="s">
        <v>108</v>
      </c>
      <c r="N70" s="18" t="s">
        <v>108</v>
      </c>
      <c r="O70" s="18">
        <f>SUM(M70:N70)</f>
        <v>0</v>
      </c>
      <c r="P70" s="17"/>
    </row>
    <row r="71" spans="1:16" x14ac:dyDescent="0.25">
      <c r="P71" s="17"/>
    </row>
    <row r="72" spans="1:16" x14ac:dyDescent="0.25">
      <c r="P72" s="17"/>
    </row>
  </sheetData>
  <autoFilter ref="E15:F67" xr:uid="{00000000-0009-0000-0000-000001000000}"/>
  <sortState xmlns:xlrd2="http://schemas.microsoft.com/office/spreadsheetml/2017/richdata2" ref="B16:O66">
    <sortCondition descending="1" ref="O16:O66"/>
  </sortState>
  <mergeCells count="15">
    <mergeCell ref="N11:O11"/>
    <mergeCell ref="M14:M15"/>
    <mergeCell ref="N14:N15"/>
    <mergeCell ref="D9:L9"/>
    <mergeCell ref="B69:C69"/>
    <mergeCell ref="A67:C67"/>
    <mergeCell ref="O14:O15"/>
    <mergeCell ref="A12:A15"/>
    <mergeCell ref="B12:B15"/>
    <mergeCell ref="C12:C15"/>
    <mergeCell ref="D12:F14"/>
    <mergeCell ref="J14:L14"/>
    <mergeCell ref="N12:O13"/>
    <mergeCell ref="G14:I14"/>
    <mergeCell ref="G12:M13"/>
  </mergeCells>
  <pageMargins left="0.7" right="0.7" top="0.75" bottom="0.75" header="0.3" footer="0.3"/>
  <pageSetup paperSize="9" scale="41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85A0-F39A-4EA5-B71B-81D004ED72A4}">
  <dimension ref="C2:F55"/>
  <sheetViews>
    <sheetView topLeftCell="A26" workbookViewId="0">
      <selection activeCell="M42" sqref="M42"/>
    </sheetView>
  </sheetViews>
  <sheetFormatPr defaultRowHeight="15" x14ac:dyDescent="0.25"/>
  <cols>
    <col min="3" max="3" width="22" customWidth="1"/>
    <col min="6" max="6" width="22" customWidth="1"/>
  </cols>
  <sheetData>
    <row r="2" spans="3:6" x14ac:dyDescent="0.25">
      <c r="C2" s="37">
        <v>3732405943</v>
      </c>
    </row>
    <row r="3" spans="3:6" x14ac:dyDescent="0.25">
      <c r="C3" s="37">
        <v>64668727459</v>
      </c>
    </row>
    <row r="4" spans="3:6" x14ac:dyDescent="0.25">
      <c r="C4" s="37">
        <v>733751039</v>
      </c>
    </row>
    <row r="5" spans="3:6" x14ac:dyDescent="0.25">
      <c r="C5" s="37">
        <v>286949850061</v>
      </c>
    </row>
    <row r="6" spans="3:6" x14ac:dyDescent="0.25">
      <c r="C6" s="37">
        <v>141803494</v>
      </c>
    </row>
    <row r="7" spans="3:6" x14ac:dyDescent="0.25">
      <c r="C7" s="37">
        <v>3773034937</v>
      </c>
    </row>
    <row r="8" spans="3:6" x14ac:dyDescent="0.25">
      <c r="C8" s="37">
        <v>537044795</v>
      </c>
    </row>
    <row r="9" spans="3:6" x14ac:dyDescent="0.25">
      <c r="C9" s="37">
        <v>1036539945</v>
      </c>
    </row>
    <row r="10" spans="3:6" x14ac:dyDescent="0.25">
      <c r="C10" s="37">
        <v>1072112132</v>
      </c>
    </row>
    <row r="11" spans="3:6" x14ac:dyDescent="0.25">
      <c r="C11" s="37">
        <v>790888259</v>
      </c>
      <c r="F11" s="37">
        <v>5581461547.6800003</v>
      </c>
    </row>
    <row r="12" spans="3:6" x14ac:dyDescent="0.25">
      <c r="C12" s="37">
        <v>111874063</v>
      </c>
      <c r="F12" s="37">
        <v>6444653557.3699999</v>
      </c>
    </row>
    <row r="13" spans="3:6" x14ac:dyDescent="0.25">
      <c r="C13" s="37">
        <v>322982569</v>
      </c>
      <c r="F13" s="37">
        <v>8196829641.8599997</v>
      </c>
    </row>
    <row r="14" spans="3:6" x14ac:dyDescent="0.25">
      <c r="C14" s="37">
        <v>127327389</v>
      </c>
      <c r="F14" s="37">
        <v>8638385626.3299999</v>
      </c>
    </row>
    <row r="15" spans="3:6" x14ac:dyDescent="0.25">
      <c r="C15" s="37">
        <v>153510966</v>
      </c>
      <c r="F15" s="37">
        <v>196698348.85999998</v>
      </c>
    </row>
    <row r="16" spans="3:6" x14ac:dyDescent="0.25">
      <c r="C16" s="37">
        <v>846016374</v>
      </c>
      <c r="F16" s="37">
        <v>2738978253.8099999</v>
      </c>
    </row>
    <row r="17" spans="3:6" x14ac:dyDescent="0.25">
      <c r="C17" s="37">
        <v>206526404</v>
      </c>
      <c r="F17" s="37">
        <v>1343453342.6700001</v>
      </c>
    </row>
    <row r="18" spans="3:6" x14ac:dyDescent="0.25">
      <c r="C18" s="37">
        <v>757470945</v>
      </c>
      <c r="F18" s="37">
        <v>2720574435.27</v>
      </c>
    </row>
    <row r="19" spans="3:6" x14ac:dyDescent="0.25">
      <c r="C19" s="37">
        <v>15815828</v>
      </c>
      <c r="F19" s="37">
        <v>1500187430.3299999</v>
      </c>
    </row>
    <row r="20" spans="3:6" x14ac:dyDescent="0.25">
      <c r="C20" s="37">
        <v>67738006</v>
      </c>
      <c r="F20" s="37">
        <v>1451547516.02</v>
      </c>
    </row>
    <row r="21" spans="3:6" x14ac:dyDescent="0.25">
      <c r="C21" s="37">
        <v>41471955</v>
      </c>
      <c r="F21" s="37">
        <v>487476951.06</v>
      </c>
    </row>
    <row r="22" spans="3:6" x14ac:dyDescent="0.25">
      <c r="C22" s="37">
        <v>43882881</v>
      </c>
      <c r="F22" s="37">
        <v>400205626.98000002</v>
      </c>
    </row>
    <row r="23" spans="3:6" x14ac:dyDescent="0.25">
      <c r="C23" s="37">
        <v>52745</v>
      </c>
      <c r="F23" s="37">
        <v>3698568961.9300003</v>
      </c>
    </row>
    <row r="24" spans="3:6" x14ac:dyDescent="0.25">
      <c r="C24" s="37">
        <v>4600323</v>
      </c>
      <c r="F24" s="37">
        <v>139928451.45999998</v>
      </c>
    </row>
    <row r="25" spans="3:6" x14ac:dyDescent="0.25">
      <c r="C25" s="37">
        <v>82249594</v>
      </c>
      <c r="F25" s="37">
        <v>518997331.80000001</v>
      </c>
    </row>
    <row r="26" spans="3:6" x14ac:dyDescent="0.25">
      <c r="C26" s="37">
        <v>31085985</v>
      </c>
      <c r="F26" s="37">
        <v>233108866.19</v>
      </c>
    </row>
    <row r="27" spans="3:6" x14ac:dyDescent="0.25">
      <c r="C27" s="37">
        <v>45535238</v>
      </c>
      <c r="F27" s="37">
        <v>373355473.62</v>
      </c>
    </row>
    <row r="28" spans="3:6" x14ac:dyDescent="0.25">
      <c r="C28" s="37">
        <v>37479638</v>
      </c>
      <c r="F28" s="37">
        <v>37062326.080000006</v>
      </c>
    </row>
    <row r="29" spans="3:6" x14ac:dyDescent="0.25">
      <c r="C29" s="37">
        <v>14604611</v>
      </c>
      <c r="F29" s="37">
        <v>239023842.69</v>
      </c>
    </row>
    <row r="30" spans="3:6" x14ac:dyDescent="0.25">
      <c r="C30" s="37">
        <v>46216128</v>
      </c>
      <c r="F30" s="37">
        <v>23899057.420000002</v>
      </c>
    </row>
    <row r="31" spans="3:6" x14ac:dyDescent="0.25">
      <c r="C31" s="37">
        <v>68883052</v>
      </c>
      <c r="F31" s="37">
        <v>36686805.579999998</v>
      </c>
    </row>
    <row r="32" spans="3:6" x14ac:dyDescent="0.25">
      <c r="C32" s="37">
        <v>30176853</v>
      </c>
      <c r="F32" s="37">
        <v>10734000</v>
      </c>
    </row>
    <row r="33" spans="3:6" x14ac:dyDescent="0.25">
      <c r="C33" s="37">
        <v>97457416</v>
      </c>
      <c r="F33" s="37">
        <v>4599720</v>
      </c>
    </row>
    <row r="34" spans="3:6" x14ac:dyDescent="0.25">
      <c r="C34" s="37">
        <v>39969202</v>
      </c>
      <c r="F34" s="37">
        <v>83308116.969999999</v>
      </c>
    </row>
    <row r="35" spans="3:6" x14ac:dyDescent="0.25">
      <c r="C35" s="37">
        <v>3493637</v>
      </c>
      <c r="F35" s="37">
        <v>19611391</v>
      </c>
    </row>
    <row r="36" spans="3:6" x14ac:dyDescent="0.25">
      <c r="C36" s="37">
        <v>20559042</v>
      </c>
      <c r="F36" s="37">
        <v>20897090</v>
      </c>
    </row>
    <row r="37" spans="3:6" x14ac:dyDescent="0.25">
      <c r="C37" s="37">
        <v>33434576</v>
      </c>
      <c r="F37" s="37">
        <v>2915839</v>
      </c>
    </row>
    <row r="38" spans="3:6" x14ac:dyDescent="0.25">
      <c r="C38" s="37">
        <v>33034673</v>
      </c>
      <c r="F38" s="37">
        <v>3828652.7399999998</v>
      </c>
    </row>
    <row r="39" spans="3:6" x14ac:dyDescent="0.25">
      <c r="C39" s="37">
        <v>0</v>
      </c>
      <c r="F39" s="37">
        <v>17136471.670000002</v>
      </c>
    </row>
    <row r="40" spans="3:6" x14ac:dyDescent="0.25">
      <c r="C40" s="37">
        <v>7482118</v>
      </c>
      <c r="F40" s="37">
        <v>43466094.659999996</v>
      </c>
    </row>
    <row r="41" spans="3:6" x14ac:dyDescent="0.25">
      <c r="C41" s="37">
        <v>4283853</v>
      </c>
      <c r="F41" s="37">
        <v>20115760.380000003</v>
      </c>
    </row>
    <row r="42" spans="3:6" x14ac:dyDescent="0.25">
      <c r="C42" s="37">
        <v>6352416</v>
      </c>
      <c r="F42" s="37">
        <v>437188525.16000003</v>
      </c>
    </row>
    <row r="43" spans="3:6" x14ac:dyDescent="0.25">
      <c r="C43" s="37">
        <v>5354097</v>
      </c>
      <c r="F43" s="37">
        <v>60611232</v>
      </c>
    </row>
    <row r="44" spans="3:6" x14ac:dyDescent="0.25">
      <c r="C44" s="37">
        <v>3972178</v>
      </c>
      <c r="F44" s="37">
        <v>826976</v>
      </c>
    </row>
    <row r="45" spans="3:6" x14ac:dyDescent="0.25">
      <c r="C45" s="37">
        <v>12523581</v>
      </c>
      <c r="F45" s="37">
        <v>7160878.1600000001</v>
      </c>
    </row>
    <row r="46" spans="3:6" x14ac:dyDescent="0.25">
      <c r="C46" s="37">
        <v>0</v>
      </c>
      <c r="F46" s="37">
        <v>21026160</v>
      </c>
    </row>
    <row r="47" spans="3:6" x14ac:dyDescent="0.25">
      <c r="C47" s="37">
        <v>0</v>
      </c>
      <c r="F47" s="37">
        <v>69033994.689999998</v>
      </c>
    </row>
    <row r="48" spans="3:6" x14ac:dyDescent="0.25">
      <c r="C48" s="37">
        <v>0</v>
      </c>
      <c r="F48" s="37">
        <v>1817363.38</v>
      </c>
    </row>
    <row r="49" spans="3:6" x14ac:dyDescent="0.25">
      <c r="C49" s="37">
        <v>0</v>
      </c>
      <c r="F49" s="37">
        <v>476800</v>
      </c>
    </row>
    <row r="50" spans="3:6" x14ac:dyDescent="0.25">
      <c r="C50" s="37">
        <v>0</v>
      </c>
      <c r="F50" s="37">
        <v>1874074.4900000002</v>
      </c>
    </row>
    <row r="51" spans="3:6" x14ac:dyDescent="0.25">
      <c r="C51" s="37">
        <v>0</v>
      </c>
      <c r="F51" s="37">
        <v>7708339</v>
      </c>
    </row>
    <row r="52" spans="3:6" x14ac:dyDescent="0.25">
      <c r="C52" s="37">
        <v>0</v>
      </c>
      <c r="F52" s="37">
        <v>360000</v>
      </c>
    </row>
    <row r="53" spans="3:6" x14ac:dyDescent="0.25">
      <c r="C53" s="38">
        <f>SUM(C2:C52)</f>
        <v>366759576400</v>
      </c>
      <c r="F53" s="37">
        <v>2260955.27</v>
      </c>
    </row>
    <row r="54" spans="3:6" x14ac:dyDescent="0.25">
      <c r="F54" s="37">
        <v>1887256</v>
      </c>
    </row>
    <row r="55" spans="3:6" x14ac:dyDescent="0.25">
      <c r="F55" s="38">
        <f>SUM(F11:F54)</f>
        <v>45839929085.580009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Chart1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</cp:lastModifiedBy>
  <cp:lastPrinted>2023-06-13T09:54:02Z</cp:lastPrinted>
  <dcterms:created xsi:type="dcterms:W3CDTF">2017-06-09T07:51:20Z</dcterms:created>
  <dcterms:modified xsi:type="dcterms:W3CDTF">2023-07-06T09:15:26Z</dcterms:modified>
</cp:coreProperties>
</file>