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Sheet1!$E$15:$F$70</definedName>
    <definedName name="_xlnm.Print_Area" localSheetId="1">Sheet1!$A$1:$N$73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5" i="1"/>
  <c r="M26" i="1"/>
  <c r="M28" i="1"/>
  <c r="M27" i="1"/>
  <c r="M24" i="1"/>
  <c r="M29" i="1"/>
  <c r="M30" i="1"/>
  <c r="M32" i="1"/>
  <c r="M34" i="1"/>
  <c r="M31" i="1"/>
  <c r="M33" i="1"/>
  <c r="M35" i="1"/>
  <c r="M36" i="1"/>
  <c r="M37" i="1"/>
  <c r="M39" i="1"/>
  <c r="M38" i="1"/>
  <c r="M40" i="1"/>
  <c r="M42" i="1"/>
  <c r="M41" i="1"/>
  <c r="M44" i="1"/>
  <c r="M45" i="1"/>
  <c r="M46" i="1"/>
  <c r="M43" i="1"/>
  <c r="M47" i="1"/>
  <c r="M48" i="1"/>
  <c r="M50" i="1"/>
  <c r="M49" i="1"/>
  <c r="M51" i="1"/>
  <c r="M52" i="1"/>
  <c r="M53" i="1"/>
  <c r="M55" i="1"/>
  <c r="M56" i="1"/>
  <c r="M54" i="1"/>
  <c r="M57" i="1"/>
  <c r="M58" i="1"/>
  <c r="M60" i="1"/>
  <c r="M59" i="1"/>
  <c r="M61" i="1"/>
  <c r="M62" i="1"/>
  <c r="M63" i="1"/>
  <c r="M64" i="1"/>
  <c r="M65" i="1"/>
  <c r="M66" i="1"/>
  <c r="M67" i="1"/>
  <c r="M68" i="1"/>
  <c r="M69" i="1"/>
  <c r="M16" i="1"/>
  <c r="L17" i="1"/>
  <c r="L18" i="1"/>
  <c r="L19" i="1"/>
  <c r="L20" i="1"/>
  <c r="L21" i="1"/>
  <c r="L22" i="1"/>
  <c r="L23" i="1"/>
  <c r="L25" i="1"/>
  <c r="L26" i="1"/>
  <c r="L28" i="1"/>
  <c r="L27" i="1"/>
  <c r="L24" i="1"/>
  <c r="L29" i="1"/>
  <c r="L30" i="1"/>
  <c r="L32" i="1"/>
  <c r="L34" i="1"/>
  <c r="L31" i="1"/>
  <c r="L33" i="1"/>
  <c r="L35" i="1"/>
  <c r="L36" i="1"/>
  <c r="L37" i="1"/>
  <c r="L39" i="1"/>
  <c r="L38" i="1"/>
  <c r="L40" i="1"/>
  <c r="L42" i="1"/>
  <c r="L41" i="1"/>
  <c r="L44" i="1"/>
  <c r="L45" i="1"/>
  <c r="L46" i="1"/>
  <c r="L43" i="1"/>
  <c r="L47" i="1"/>
  <c r="L48" i="1"/>
  <c r="L50" i="1"/>
  <c r="L49" i="1"/>
  <c r="L51" i="1"/>
  <c r="L52" i="1"/>
  <c r="L53" i="1"/>
  <c r="L55" i="1"/>
  <c r="L56" i="1"/>
  <c r="L54" i="1"/>
  <c r="L57" i="1"/>
  <c r="L58" i="1"/>
  <c r="L60" i="1"/>
  <c r="L59" i="1"/>
  <c r="L61" i="1"/>
  <c r="L62" i="1"/>
  <c r="L63" i="1"/>
  <c r="L64" i="1"/>
  <c r="L65" i="1"/>
  <c r="L66" i="1"/>
  <c r="L67" i="1"/>
  <c r="L68" i="1"/>
  <c r="L69" i="1"/>
  <c r="L16" i="1"/>
  <c r="J17" i="1"/>
  <c r="J18" i="1"/>
  <c r="J19" i="1"/>
  <c r="J20" i="1"/>
  <c r="J21" i="1"/>
  <c r="J22" i="1"/>
  <c r="J23" i="1"/>
  <c r="J25" i="1"/>
  <c r="J26" i="1"/>
  <c r="J28" i="1"/>
  <c r="J27" i="1"/>
  <c r="J24" i="1"/>
  <c r="J29" i="1"/>
  <c r="J30" i="1"/>
  <c r="J32" i="1"/>
  <c r="J34" i="1"/>
  <c r="J31" i="1"/>
  <c r="J33" i="1"/>
  <c r="J35" i="1"/>
  <c r="J36" i="1"/>
  <c r="J37" i="1"/>
  <c r="J39" i="1"/>
  <c r="J38" i="1"/>
  <c r="J40" i="1"/>
  <c r="J42" i="1"/>
  <c r="J41" i="1"/>
  <c r="J44" i="1"/>
  <c r="J45" i="1"/>
  <c r="J46" i="1"/>
  <c r="J43" i="1"/>
  <c r="J47" i="1"/>
  <c r="J48" i="1"/>
  <c r="J50" i="1"/>
  <c r="J49" i="1"/>
  <c r="J51" i="1"/>
  <c r="J52" i="1"/>
  <c r="J53" i="1"/>
  <c r="J55" i="1"/>
  <c r="J56" i="1"/>
  <c r="J54" i="1"/>
  <c r="J57" i="1"/>
  <c r="J58" i="1"/>
  <c r="J60" i="1"/>
  <c r="J59" i="1"/>
  <c r="J61" i="1"/>
  <c r="J62" i="1"/>
  <c r="J63" i="1"/>
  <c r="J64" i="1"/>
  <c r="J65" i="1"/>
  <c r="J66" i="1"/>
  <c r="J67" i="1"/>
  <c r="J68" i="1"/>
  <c r="J69" i="1"/>
  <c r="J16" i="1"/>
  <c r="I17" i="1"/>
  <c r="I18" i="1"/>
  <c r="I19" i="1"/>
  <c r="I20" i="1"/>
  <c r="I21" i="1"/>
  <c r="I22" i="1"/>
  <c r="I23" i="1"/>
  <c r="I25" i="1"/>
  <c r="I26" i="1"/>
  <c r="I28" i="1"/>
  <c r="I27" i="1"/>
  <c r="I24" i="1"/>
  <c r="I29" i="1"/>
  <c r="I30" i="1"/>
  <c r="I32" i="1"/>
  <c r="I34" i="1"/>
  <c r="I31" i="1"/>
  <c r="I33" i="1"/>
  <c r="I35" i="1"/>
  <c r="I36" i="1"/>
  <c r="I37" i="1"/>
  <c r="I39" i="1"/>
  <c r="I38" i="1"/>
  <c r="I40" i="1"/>
  <c r="I42" i="1"/>
  <c r="I41" i="1"/>
  <c r="I44" i="1"/>
  <c r="I45" i="1"/>
  <c r="I46" i="1"/>
  <c r="I43" i="1"/>
  <c r="I47" i="1"/>
  <c r="I48" i="1"/>
  <c r="I50" i="1"/>
  <c r="I49" i="1"/>
  <c r="I51" i="1"/>
  <c r="I52" i="1"/>
  <c r="I53" i="1"/>
  <c r="I55" i="1"/>
  <c r="I56" i="1"/>
  <c r="I54" i="1"/>
  <c r="I57" i="1"/>
  <c r="I58" i="1"/>
  <c r="I60" i="1"/>
  <c r="I59" i="1"/>
  <c r="I61" i="1"/>
  <c r="I62" i="1"/>
  <c r="I63" i="1"/>
  <c r="I64" i="1"/>
  <c r="I65" i="1"/>
  <c r="I66" i="1"/>
  <c r="I67" i="1"/>
  <c r="I68" i="1"/>
  <c r="I69" i="1"/>
  <c r="I16" i="1"/>
  <c r="G17" i="1"/>
  <c r="G18" i="1"/>
  <c r="G19" i="1"/>
  <c r="G20" i="1"/>
  <c r="G21" i="1"/>
  <c r="G22" i="1"/>
  <c r="G23" i="1"/>
  <c r="G25" i="1"/>
  <c r="G26" i="1"/>
  <c r="G28" i="1"/>
  <c r="G27" i="1"/>
  <c r="G24" i="1"/>
  <c r="G29" i="1"/>
  <c r="G30" i="1"/>
  <c r="G32" i="1"/>
  <c r="G34" i="1"/>
  <c r="G31" i="1"/>
  <c r="G33" i="1"/>
  <c r="G35" i="1"/>
  <c r="G36" i="1"/>
  <c r="G37" i="1"/>
  <c r="G39" i="1"/>
  <c r="G38" i="1"/>
  <c r="G40" i="1"/>
  <c r="G42" i="1"/>
  <c r="G41" i="1"/>
  <c r="G44" i="1"/>
  <c r="G45" i="1"/>
  <c r="G46" i="1"/>
  <c r="G43" i="1"/>
  <c r="G47" i="1"/>
  <c r="G48" i="1"/>
  <c r="G50" i="1"/>
  <c r="G49" i="1"/>
  <c r="G51" i="1"/>
  <c r="G52" i="1"/>
  <c r="G53" i="1"/>
  <c r="G55" i="1"/>
  <c r="G56" i="1"/>
  <c r="G54" i="1"/>
  <c r="G57" i="1"/>
  <c r="G58" i="1"/>
  <c r="G60" i="1"/>
  <c r="G59" i="1"/>
  <c r="G61" i="1"/>
  <c r="G62" i="1"/>
  <c r="G63" i="1"/>
  <c r="G64" i="1"/>
  <c r="G65" i="1"/>
  <c r="G66" i="1"/>
  <c r="G67" i="1"/>
  <c r="G68" i="1"/>
  <c r="G69" i="1"/>
  <c r="G16" i="1"/>
  <c r="J73" i="1" l="1"/>
  <c r="H21" i="1"/>
  <c r="H18" i="1"/>
  <c r="H22" i="1"/>
  <c r="H30" i="1"/>
  <c r="H17" i="1"/>
  <c r="H24" i="1"/>
  <c r="H61" i="1"/>
  <c r="H44" i="1"/>
  <c r="H26" i="1"/>
  <c r="H28" i="1"/>
  <c r="H29" i="1"/>
  <c r="H35" i="1"/>
  <c r="H38" i="1"/>
  <c r="H20" i="1"/>
  <c r="H33" i="1"/>
  <c r="H41" i="1"/>
  <c r="H34" i="1"/>
  <c r="H45" i="1"/>
  <c r="H58" i="1"/>
  <c r="H43" i="1"/>
  <c r="H65" i="1"/>
  <c r="H27" i="1"/>
  <c r="H47" i="1"/>
  <c r="H25" i="1"/>
  <c r="H69" i="1"/>
  <c r="H32" i="1"/>
  <c r="H48" i="1"/>
  <c r="H42" i="1"/>
  <c r="H40" i="1"/>
  <c r="H68" i="1"/>
  <c r="H54" i="1"/>
  <c r="H59" i="1"/>
  <c r="H56" i="1"/>
  <c r="H31" i="1"/>
  <c r="H52" i="1"/>
  <c r="H19" i="1"/>
  <c r="H46" i="1"/>
  <c r="H50" i="1"/>
  <c r="H49" i="1"/>
  <c r="H53" i="1"/>
  <c r="H39" i="1"/>
  <c r="H23" i="1"/>
  <c r="H36" i="1"/>
  <c r="H60" i="1"/>
  <c r="H37" i="1"/>
  <c r="H57" i="1"/>
  <c r="H64" i="1"/>
  <c r="H51" i="1"/>
  <c r="H62" i="1"/>
  <c r="H67" i="1"/>
  <c r="H66" i="1"/>
  <c r="H16" i="1"/>
  <c r="F70" i="1" l="1"/>
  <c r="E70" i="1"/>
  <c r="D70" i="1"/>
  <c r="H70" i="1" l="1"/>
  <c r="H73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67" i="1" l="1"/>
  <c r="N69" i="1" l="1"/>
  <c r="N62" i="1"/>
  <c r="N66" i="1"/>
  <c r="N68" i="1"/>
  <c r="N64" i="1"/>
  <c r="N36" i="1"/>
  <c r="N65" i="1"/>
  <c r="N73" i="1"/>
  <c r="N55" i="1"/>
  <c r="N45" i="1"/>
  <c r="N40" i="1"/>
  <c r="N38" i="1"/>
  <c r="N44" i="1"/>
  <c r="N59" i="1"/>
  <c r="N27" i="1"/>
  <c r="N37" i="1"/>
  <c r="N54" i="1"/>
  <c r="N51" i="1"/>
  <c r="N23" i="1"/>
  <c r="N16" i="1"/>
  <c r="N21" i="1"/>
  <c r="N30" i="1"/>
  <c r="N28" i="1"/>
  <c r="N56" i="1"/>
  <c r="N19" i="1"/>
  <c r="N48" i="1"/>
  <c r="N35" i="1"/>
  <c r="N50" i="1"/>
  <c r="N47" i="1"/>
  <c r="N17" i="1"/>
  <c r="N24" i="1"/>
  <c r="N42" i="1"/>
  <c r="N20" i="1"/>
  <c r="N31" i="1"/>
  <c r="N46" i="1"/>
  <c r="N53" i="1"/>
  <c r="N32" i="1"/>
  <c r="N39" i="1"/>
  <c r="N22" i="1"/>
  <c r="N18" i="1"/>
  <c r="N61" i="1"/>
  <c r="N60" i="1"/>
  <c r="N49" i="1"/>
  <c r="N52" i="1"/>
  <c r="N34" i="1"/>
  <c r="N33" i="1"/>
  <c r="N43" i="1"/>
  <c r="N26" i="1"/>
  <c r="N25" i="1"/>
  <c r="N29" i="1"/>
  <c r="N41" i="1"/>
  <c r="N58" i="1"/>
  <c r="N57" i="1"/>
  <c r="N70" i="1" l="1"/>
</calcChain>
</file>

<file path=xl/sharedStrings.xml><?xml version="1.0" encoding="utf-8"?>
<sst xmlns="http://schemas.openxmlformats.org/spreadsheetml/2006/main" count="223" uniqueCount="127">
  <si>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</si>
  <si>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</si>
  <si>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</si>
  <si>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</si>
  <si>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</si>
  <si>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</si>
  <si>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</si>
  <si>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</si>
  <si>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</si>
  <si>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</si>
  <si>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</si>
  <si>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</si>
  <si>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</si>
  <si>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</si>
  <si>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</si>
  <si>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</si>
  <si>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</si>
  <si>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</si>
  <si>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</si>
  <si>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</si>
  <si>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</si>
  <si>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</si>
  <si>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</si>
  <si>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</si>
  <si>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</si>
  <si>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</si>
  <si>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</si>
  <si>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</si>
  <si>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</si>
  <si>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</si>
  <si>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</si>
  <si>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</si>
  <si>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</si>
  <si>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</si>
  <si>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</si>
  <si>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</si>
  <si>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</si>
  <si>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</si>
  <si>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</si>
  <si>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</si>
  <si>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</si>
  <si>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</si>
  <si>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</si>
  <si>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</si>
  <si>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</si>
  <si>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</si>
  <si>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</si>
  <si>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</si>
  <si>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</si>
  <si>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</si>
  <si>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</si>
  <si>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</si>
  <si>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</si>
  <si>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</si>
  <si>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</si>
  <si>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</si>
  <si>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</si>
  <si>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</si>
  <si>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</si>
  <si>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</si>
  <si>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</si>
  <si>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</si>
  <si>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</si>
  <si>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</si>
  <si>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</si>
  <si>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</si>
  <si>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</si>
  <si>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</si>
  <si>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</si>
  <si>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</si>
  <si>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</si>
  <si>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</si>
  <si>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</si>
  <si>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</si>
  <si>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</si>
  <si>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</si>
  <si>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</si>
  <si>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</si>
  <si>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</si>
  <si>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</si>
  <si>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</si>
  <si>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</si>
  <si>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</si>
  <si>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</si>
  <si>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</si>
  <si>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</si>
  <si>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</si>
  <si>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</si>
  <si>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</si>
  <si>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</si>
  <si>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</si>
  <si>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</si>
  <si>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</si>
  <si>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</si>
  <si>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</si>
  <si>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</si>
  <si>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</si>
  <si>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</si>
  <si>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</si>
  <si>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</si>
  <si>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</si>
  <si>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</si>
  <si>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</si>
  <si>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</si>
  <si>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</si>
  <si>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</si>
  <si>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</si>
  <si>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</si>
  <si>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</si>
  <si>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</si>
  <si>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</si>
  <si>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</si>
  <si>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</si>
  <si>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</si>
  <si>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</si>
  <si>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</si>
  <si>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</si>
  <si>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</si>
  <si>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</si>
  <si>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</si>
  <si>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</si>
  <si>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Trading value in 2022</t>
  </si>
  <si>
    <t>ABS-SMPL</t>
  </si>
  <si>
    <t>Trading value of August</t>
  </si>
  <si>
    <t>As of August 31, 2022</t>
  </si>
  <si>
    <t>DH CAPITAL</t>
  </si>
  <si>
    <t>IPO /MONBEEF/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</si>
</sst>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Sheet1!$E$16:$E$69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23">
                  <c:v>0</c:v>
                </c:pt>
                <c:pt idx="27">
                  <c:v>0</c:v>
                </c:pt>
                <c:pt idx="29">
                  <c:v>0</c:v>
                </c:pt>
                <c:pt idx="45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Sheet1!$F$16:$F$69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27">
                  <c:v>0</c:v>
                </c:pt>
                <c:pt idx="29">
                  <c:v>0</c:v>
                </c:pt>
                <c:pt idx="3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Sheet1!$G$16:$G$69</c:f>
              <c:numCache>
                <c:formatCode>_(* #,##0.00_);_(* \(#,##0.00\);_(* "-"??_);_(@_)</c:formatCode>
                <c:ptCount val="54"/>
                <c:pt idx="0">
                  <c:v>618029540.95000005</c:v>
                </c:pt>
                <c:pt idx="1">
                  <c:v>1175886936.8399999</c:v>
                </c:pt>
                <c:pt idx="2">
                  <c:v>430978309.75999999</c:v>
                </c:pt>
                <c:pt idx="3">
                  <c:v>551595692.99000001</c:v>
                </c:pt>
                <c:pt idx="4">
                  <c:v>1521172713.49</c:v>
                </c:pt>
                <c:pt idx="5">
                  <c:v>2112005906.9699998</c:v>
                </c:pt>
                <c:pt idx="6">
                  <c:v>420136399.62</c:v>
                </c:pt>
                <c:pt idx="7">
                  <c:v>439892040.12</c:v>
                </c:pt>
                <c:pt idx="8">
                  <c:v>3214197269.3200002</c:v>
                </c:pt>
                <c:pt idx="9">
                  <c:v>4885825</c:v>
                </c:pt>
                <c:pt idx="10">
                  <c:v>400029793.40999997</c:v>
                </c:pt>
                <c:pt idx="11">
                  <c:v>163743544.28</c:v>
                </c:pt>
                <c:pt idx="12">
                  <c:v>22275526.68</c:v>
                </c:pt>
                <c:pt idx="13">
                  <c:v>0</c:v>
                </c:pt>
                <c:pt idx="14">
                  <c:v>25411516.969999999</c:v>
                </c:pt>
                <c:pt idx="15">
                  <c:v>368156875.89999998</c:v>
                </c:pt>
                <c:pt idx="16">
                  <c:v>83564417.099999994</c:v>
                </c:pt>
                <c:pt idx="17">
                  <c:v>292379355.53000003</c:v>
                </c:pt>
                <c:pt idx="18">
                  <c:v>8053044</c:v>
                </c:pt>
                <c:pt idx="19">
                  <c:v>108591086.20999999</c:v>
                </c:pt>
                <c:pt idx="20">
                  <c:v>0</c:v>
                </c:pt>
                <c:pt idx="21">
                  <c:v>0</c:v>
                </c:pt>
                <c:pt idx="22">
                  <c:v>58281394.159999996</c:v>
                </c:pt>
                <c:pt idx="23">
                  <c:v>6480969.2799999993</c:v>
                </c:pt>
                <c:pt idx="24">
                  <c:v>2496751</c:v>
                </c:pt>
                <c:pt idx="25">
                  <c:v>60206606.280000001</c:v>
                </c:pt>
                <c:pt idx="26">
                  <c:v>12430756</c:v>
                </c:pt>
                <c:pt idx="27">
                  <c:v>135041000</c:v>
                </c:pt>
                <c:pt idx="28">
                  <c:v>14947046.810000001</c:v>
                </c:pt>
                <c:pt idx="29">
                  <c:v>510000</c:v>
                </c:pt>
                <c:pt idx="30">
                  <c:v>5067983.45</c:v>
                </c:pt>
                <c:pt idx="31">
                  <c:v>5647132.5199999996</c:v>
                </c:pt>
                <c:pt idx="32">
                  <c:v>3626094.88</c:v>
                </c:pt>
                <c:pt idx="33">
                  <c:v>6760628.0499999998</c:v>
                </c:pt>
                <c:pt idx="34">
                  <c:v>309000</c:v>
                </c:pt>
                <c:pt idx="35">
                  <c:v>8895661.8499999996</c:v>
                </c:pt>
                <c:pt idx="36">
                  <c:v>4256985</c:v>
                </c:pt>
                <c:pt idx="37">
                  <c:v>3286022.34</c:v>
                </c:pt>
                <c:pt idx="38">
                  <c:v>12772254.100000001</c:v>
                </c:pt>
                <c:pt idx="39">
                  <c:v>3271478.11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6081600</c:v>
                </c:pt>
                <c:pt idx="44">
                  <c:v>0</c:v>
                </c:pt>
                <c:pt idx="45">
                  <c:v>0</c:v>
                </c:pt>
                <c:pt idx="46">
                  <c:v>2926450</c:v>
                </c:pt>
                <c:pt idx="47">
                  <c:v>5995695.4699999997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Sheet1!$H$16:$H$69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Sheet1!$I$16:$I$69</c:f>
              <c:numCache>
                <c:formatCode>_(* #,##0.00_);_(* \(#,##0.00\);_(* "-"??_);_(@_)</c:formatCode>
                <c:ptCount val="54"/>
                <c:pt idx="0">
                  <c:v>146535363.38</c:v>
                </c:pt>
                <c:pt idx="1">
                  <c:v>106359402</c:v>
                </c:pt>
                <c:pt idx="2">
                  <c:v>5292000</c:v>
                </c:pt>
                <c:pt idx="3">
                  <c:v>0</c:v>
                </c:pt>
                <c:pt idx="4">
                  <c:v>21178000</c:v>
                </c:pt>
                <c:pt idx="5">
                  <c:v>477280</c:v>
                </c:pt>
                <c:pt idx="6">
                  <c:v>999200000</c:v>
                </c:pt>
                <c:pt idx="7">
                  <c:v>94764600</c:v>
                </c:pt>
                <c:pt idx="8">
                  <c:v>0</c:v>
                </c:pt>
                <c:pt idx="9">
                  <c:v>0</c:v>
                </c:pt>
                <c:pt idx="10">
                  <c:v>4505280</c:v>
                </c:pt>
                <c:pt idx="11">
                  <c:v>3192740</c:v>
                </c:pt>
                <c:pt idx="12">
                  <c:v>3220000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12814627.380000001</c:v>
                </c:pt>
                <c:pt idx="23">
                  <c:v>1890000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490000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Sheet1!$J$16:$J$69</c:f>
              <c:numCache>
                <c:formatCode>_(* #,##0.00_);_(* \(#,##0.00\);_(* "-"??_);_(@_)</c:formatCode>
                <c:ptCount val="54"/>
                <c:pt idx="0">
                  <c:v>228802455</c:v>
                </c:pt>
                <c:pt idx="1">
                  <c:v>130933440</c:v>
                </c:pt>
                <c:pt idx="2">
                  <c:v>25937640</c:v>
                </c:pt>
                <c:pt idx="3">
                  <c:v>26564850</c:v>
                </c:pt>
                <c:pt idx="4">
                  <c:v>3637845540</c:v>
                </c:pt>
                <c:pt idx="5">
                  <c:v>111442905</c:v>
                </c:pt>
                <c:pt idx="6">
                  <c:v>5450760</c:v>
                </c:pt>
                <c:pt idx="7">
                  <c:v>1330226415</c:v>
                </c:pt>
                <c:pt idx="8">
                  <c:v>48999825</c:v>
                </c:pt>
                <c:pt idx="9">
                  <c:v>450000</c:v>
                </c:pt>
                <c:pt idx="10">
                  <c:v>58871565</c:v>
                </c:pt>
                <c:pt idx="11">
                  <c:v>1896615</c:v>
                </c:pt>
                <c:pt idx="12">
                  <c:v>1346220</c:v>
                </c:pt>
                <c:pt idx="13">
                  <c:v>61953030</c:v>
                </c:pt>
                <c:pt idx="14">
                  <c:v>7743465</c:v>
                </c:pt>
                <c:pt idx="15">
                  <c:v>135045</c:v>
                </c:pt>
                <c:pt idx="16">
                  <c:v>10530</c:v>
                </c:pt>
                <c:pt idx="17">
                  <c:v>5055885</c:v>
                </c:pt>
                <c:pt idx="18">
                  <c:v>2997945</c:v>
                </c:pt>
                <c:pt idx="19">
                  <c:v>28515420</c:v>
                </c:pt>
                <c:pt idx="20">
                  <c:v>0</c:v>
                </c:pt>
                <c:pt idx="21">
                  <c:v>0</c:v>
                </c:pt>
                <c:pt idx="22">
                  <c:v>13542615</c:v>
                </c:pt>
                <c:pt idx="23">
                  <c:v>306945</c:v>
                </c:pt>
                <c:pt idx="24">
                  <c:v>0</c:v>
                </c:pt>
                <c:pt idx="25">
                  <c:v>0</c:v>
                </c:pt>
                <c:pt idx="26">
                  <c:v>16006635</c:v>
                </c:pt>
                <c:pt idx="27">
                  <c:v>5279265</c:v>
                </c:pt>
                <c:pt idx="28">
                  <c:v>6897825</c:v>
                </c:pt>
                <c:pt idx="29">
                  <c:v>2071035</c:v>
                </c:pt>
                <c:pt idx="30">
                  <c:v>1781280</c:v>
                </c:pt>
                <c:pt idx="31">
                  <c:v>2012895</c:v>
                </c:pt>
                <c:pt idx="32">
                  <c:v>3928860</c:v>
                </c:pt>
                <c:pt idx="33">
                  <c:v>1555695</c:v>
                </c:pt>
                <c:pt idx="34">
                  <c:v>0</c:v>
                </c:pt>
                <c:pt idx="35">
                  <c:v>2235015</c:v>
                </c:pt>
                <c:pt idx="36">
                  <c:v>2357280</c:v>
                </c:pt>
                <c:pt idx="37">
                  <c:v>1611090</c:v>
                </c:pt>
                <c:pt idx="38">
                  <c:v>1043010</c:v>
                </c:pt>
                <c:pt idx="39">
                  <c:v>3298365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900000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5705640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Sheet1!$K$16:$K$69</c:f>
              <c:numCache>
                <c:formatCode>_(* #,##0.00_);_(* \(#,##0.00\);_(* "-"??_);_(@_)</c:formatCode>
                <c:ptCount val="54"/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Sheet1!$L$16:$L$69</c:f>
              <c:numCache>
                <c:formatCode>_(* #,##0.00_);_(* \(#,##0.00\);_(* "-"??_);_(@_)</c:formatCode>
                <c:ptCount val="54"/>
                <c:pt idx="0">
                  <c:v>993367359.33000004</c:v>
                </c:pt>
                <c:pt idx="1">
                  <c:v>1413179778.8399999</c:v>
                </c:pt>
                <c:pt idx="2">
                  <c:v>462207949.75999999</c:v>
                </c:pt>
                <c:pt idx="3">
                  <c:v>578160542.99000001</c:v>
                </c:pt>
                <c:pt idx="4">
                  <c:v>5180196253.4899998</c:v>
                </c:pt>
                <c:pt idx="5">
                  <c:v>2223926091.9699998</c:v>
                </c:pt>
                <c:pt idx="6">
                  <c:v>1424787159.6199999</c:v>
                </c:pt>
                <c:pt idx="7">
                  <c:v>1864883055.1199999</c:v>
                </c:pt>
                <c:pt idx="8">
                  <c:v>3263197094.3200002</c:v>
                </c:pt>
                <c:pt idx="9">
                  <c:v>5335825</c:v>
                </c:pt>
                <c:pt idx="10">
                  <c:v>463406638.40999997</c:v>
                </c:pt>
                <c:pt idx="11">
                  <c:v>168832899.28</c:v>
                </c:pt>
                <c:pt idx="12">
                  <c:v>26841746.68</c:v>
                </c:pt>
                <c:pt idx="13">
                  <c:v>61953030</c:v>
                </c:pt>
                <c:pt idx="14">
                  <c:v>33154981.969999999</c:v>
                </c:pt>
                <c:pt idx="15">
                  <c:v>368291920.89999998</c:v>
                </c:pt>
                <c:pt idx="16">
                  <c:v>83574947.099999994</c:v>
                </c:pt>
                <c:pt idx="17">
                  <c:v>297435240.53000003</c:v>
                </c:pt>
                <c:pt idx="18">
                  <c:v>11050989</c:v>
                </c:pt>
                <c:pt idx="19">
                  <c:v>137106506.20999998</c:v>
                </c:pt>
                <c:pt idx="20">
                  <c:v>0</c:v>
                </c:pt>
                <c:pt idx="21">
                  <c:v>0</c:v>
                </c:pt>
                <c:pt idx="22">
                  <c:v>84638636.539999992</c:v>
                </c:pt>
                <c:pt idx="23">
                  <c:v>8677914.2799999993</c:v>
                </c:pt>
                <c:pt idx="24">
                  <c:v>2496751</c:v>
                </c:pt>
                <c:pt idx="25">
                  <c:v>60206606.280000001</c:v>
                </c:pt>
                <c:pt idx="26">
                  <c:v>28437391</c:v>
                </c:pt>
                <c:pt idx="27">
                  <c:v>140320265</c:v>
                </c:pt>
                <c:pt idx="28">
                  <c:v>21844871.810000002</c:v>
                </c:pt>
                <c:pt idx="29">
                  <c:v>2581035</c:v>
                </c:pt>
                <c:pt idx="30">
                  <c:v>6849263.4500000002</c:v>
                </c:pt>
                <c:pt idx="31">
                  <c:v>7660027.5199999996</c:v>
                </c:pt>
                <c:pt idx="32">
                  <c:v>7554954.8799999999</c:v>
                </c:pt>
                <c:pt idx="33">
                  <c:v>8316323.0499999998</c:v>
                </c:pt>
                <c:pt idx="34">
                  <c:v>309000</c:v>
                </c:pt>
                <c:pt idx="35">
                  <c:v>11620676.85</c:v>
                </c:pt>
                <c:pt idx="36">
                  <c:v>6614265</c:v>
                </c:pt>
                <c:pt idx="37">
                  <c:v>4897112.34</c:v>
                </c:pt>
                <c:pt idx="38">
                  <c:v>13815264.100000001</c:v>
                </c:pt>
                <c:pt idx="39">
                  <c:v>6569843.1099999994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6981600</c:v>
                </c:pt>
                <c:pt idx="44">
                  <c:v>0</c:v>
                </c:pt>
                <c:pt idx="45">
                  <c:v>0</c:v>
                </c:pt>
                <c:pt idx="46">
                  <c:v>2926450</c:v>
                </c:pt>
                <c:pt idx="47">
                  <c:v>11701335.469999999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Sheet1!$M$16:$M$69</c:f>
              <c:numCache>
                <c:formatCode>_(* #,##0.00_);_(* \(#,##0.00\);_(* "-"??_);_(@_)</c:formatCode>
                <c:ptCount val="54"/>
                <c:pt idx="0">
                  <c:v>178621400275.65997</c:v>
                </c:pt>
                <c:pt idx="1">
                  <c:v>119556942323.42999</c:v>
                </c:pt>
                <c:pt idx="2">
                  <c:v>92438287475.599991</c:v>
                </c:pt>
                <c:pt idx="3">
                  <c:v>56987959987.150002</c:v>
                </c:pt>
                <c:pt idx="4">
                  <c:v>56874597549.909996</c:v>
                </c:pt>
                <c:pt idx="5">
                  <c:v>45898843571.139999</c:v>
                </c:pt>
                <c:pt idx="6">
                  <c:v>21138048468.209999</c:v>
                </c:pt>
                <c:pt idx="7">
                  <c:v>10984896040.5</c:v>
                </c:pt>
                <c:pt idx="8">
                  <c:v>6164494388.7200012</c:v>
                </c:pt>
                <c:pt idx="9">
                  <c:v>5591193002.8800001</c:v>
                </c:pt>
                <c:pt idx="10">
                  <c:v>4931674052.0299997</c:v>
                </c:pt>
                <c:pt idx="11">
                  <c:v>3106437105.1399999</c:v>
                </c:pt>
                <c:pt idx="12">
                  <c:v>3048140062.5699997</c:v>
                </c:pt>
                <c:pt idx="13">
                  <c:v>2621922479.29</c:v>
                </c:pt>
                <c:pt idx="14">
                  <c:v>1594248596.95</c:v>
                </c:pt>
                <c:pt idx="15">
                  <c:v>1381779624.3399999</c:v>
                </c:pt>
                <c:pt idx="16">
                  <c:v>1381690350.54</c:v>
                </c:pt>
                <c:pt idx="17">
                  <c:v>1239115780.5800002</c:v>
                </c:pt>
                <c:pt idx="18">
                  <c:v>1048453513.11</c:v>
                </c:pt>
                <c:pt idx="19">
                  <c:v>881678359.52999997</c:v>
                </c:pt>
                <c:pt idx="20">
                  <c:v>691129434</c:v>
                </c:pt>
                <c:pt idx="21">
                  <c:v>636605249.4799999</c:v>
                </c:pt>
                <c:pt idx="22">
                  <c:v>584924449.50999999</c:v>
                </c:pt>
                <c:pt idx="23">
                  <c:v>558972822.55999994</c:v>
                </c:pt>
                <c:pt idx="24">
                  <c:v>351649517.07000005</c:v>
                </c:pt>
                <c:pt idx="25">
                  <c:v>307561416.99000001</c:v>
                </c:pt>
                <c:pt idx="26">
                  <c:v>278581396.57999998</c:v>
                </c:pt>
                <c:pt idx="27">
                  <c:v>272092274.92000002</c:v>
                </c:pt>
                <c:pt idx="28">
                  <c:v>265003083.01000002</c:v>
                </c:pt>
                <c:pt idx="29">
                  <c:v>201374229.59999999</c:v>
                </c:pt>
                <c:pt idx="30">
                  <c:v>192181246.14999998</c:v>
                </c:pt>
                <c:pt idx="31">
                  <c:v>136116757.80000001</c:v>
                </c:pt>
                <c:pt idx="32">
                  <c:v>134180862.85999998</c:v>
                </c:pt>
                <c:pt idx="33">
                  <c:v>122021295.02999999</c:v>
                </c:pt>
                <c:pt idx="34">
                  <c:v>121823369.18000001</c:v>
                </c:pt>
                <c:pt idx="35">
                  <c:v>87776914.339999989</c:v>
                </c:pt>
                <c:pt idx="36">
                  <c:v>77185687.760000005</c:v>
                </c:pt>
                <c:pt idx="37">
                  <c:v>59031936.469999999</c:v>
                </c:pt>
                <c:pt idx="38">
                  <c:v>56269234.500000007</c:v>
                </c:pt>
                <c:pt idx="39">
                  <c:v>54027326.700000003</c:v>
                </c:pt>
                <c:pt idx="40">
                  <c:v>42485653.460000001</c:v>
                </c:pt>
                <c:pt idx="41">
                  <c:v>34934938.200000003</c:v>
                </c:pt>
                <c:pt idx="42">
                  <c:v>28247990.789999999</c:v>
                </c:pt>
                <c:pt idx="43">
                  <c:v>25567425.27</c:v>
                </c:pt>
                <c:pt idx="44">
                  <c:v>18727201.039999999</c:v>
                </c:pt>
                <c:pt idx="45">
                  <c:v>14321420.199999999</c:v>
                </c:pt>
                <c:pt idx="46">
                  <c:v>12129695</c:v>
                </c:pt>
                <c:pt idx="47">
                  <c:v>11701916.969999999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ULZII&amp;CO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STANDART INVESTMENT</c:v>
                  </c:pt>
                  <c:pt idx="9">
                    <c:v>LIFETIME INVESTMENT</c:v>
                  </c:pt>
                  <c:pt idx="10">
                    <c:v>TDB SECURITIES</c:v>
                  </c:pt>
                  <c:pt idx="11">
                    <c:v>GOODSEC</c:v>
                  </c:pt>
                  <c:pt idx="12">
                    <c:v>RHINOS INVESTMENT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NATIONAL SECURITIES</c:v>
                  </c:pt>
                  <c:pt idx="16">
                    <c:v>DH CAPITAL</c:v>
                  </c:pt>
                  <c:pt idx="17">
                    <c:v>NOVEL INVESTMENT</c:v>
                  </c:pt>
                  <c:pt idx="18">
                    <c:v>TULGAT CHANDMANI BAYAN</c:v>
                  </c:pt>
                  <c:pt idx="19">
                    <c:v>GAULI</c:v>
                  </c:pt>
                  <c:pt idx="20">
                    <c:v>SILVER LIGHT SECURITIES</c:v>
                  </c:pt>
                  <c:pt idx="21">
                    <c:v>GENDEX</c:v>
                  </c:pt>
                  <c:pt idx="22">
                    <c:v>ARGAI BEST</c:v>
                  </c:pt>
                  <c:pt idx="23">
                    <c:v>MICC</c:v>
                  </c:pt>
                  <c:pt idx="24">
                    <c:v>GATSUURT TRADE</c:v>
                  </c:pt>
                  <c:pt idx="25">
                    <c:v>ZERGED</c:v>
                  </c:pt>
                  <c:pt idx="26">
                    <c:v>TAVAN BOGD</c:v>
                  </c:pt>
                  <c:pt idx="27">
                    <c:v>SECAP</c:v>
                  </c:pt>
                  <c:pt idx="28">
                    <c:v>MONSEC</c:v>
                  </c:pt>
                  <c:pt idx="29">
                    <c:v>SG CAPITAL</c:v>
                  </c:pt>
                  <c:pt idx="30">
                    <c:v>MERGEN SANAA</c:v>
                  </c:pt>
                  <c:pt idx="31">
                    <c:v>DARKHAN BROKER</c:v>
                  </c:pt>
                  <c:pt idx="32">
                    <c:v>GRANDDEVELOPMENT</c:v>
                  </c:pt>
                  <c:pt idx="33">
                    <c:v>TENGER CAPITAL</c:v>
                  </c:pt>
                  <c:pt idx="34">
                    <c:v>HUNNU EMPIRE</c:v>
                  </c:pt>
                  <c:pt idx="35">
                    <c:v>ALTAN KHOROMSOG</c:v>
                  </c:pt>
                  <c:pt idx="36">
                    <c:v>BULGAN BROKER</c:v>
                  </c:pt>
                  <c:pt idx="37">
                    <c:v>UNDURKHAAN INVEST</c:v>
                  </c:pt>
                  <c:pt idx="38">
                    <c:v>DOMIXSEC</c:v>
                  </c:pt>
                  <c:pt idx="39">
                    <c:v>STOCKLAB SECURITIES</c:v>
                  </c:pt>
                  <c:pt idx="40">
                    <c:v>BATS</c:v>
                  </c:pt>
                  <c:pt idx="41">
                    <c:v>MONGOL KHUVITSAA</c:v>
                  </c:pt>
                  <c:pt idx="42">
                    <c:v>BLOOMSBURY SECURITIES</c:v>
                  </c:pt>
                  <c:pt idx="43">
                    <c:v>SANAR</c:v>
                  </c:pt>
                  <c:pt idx="44">
                    <c:v>ASIA PACIFIC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TDB</c:v>
                  </c:pt>
                  <c:pt idx="11">
                    <c:v>GDSC</c:v>
                  </c:pt>
                  <c:pt idx="12">
                    <c:v>RISM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NSEC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TCHB</c:v>
                  </c:pt>
                  <c:pt idx="19">
                    <c:v>GAUL</c:v>
                  </c:pt>
                  <c:pt idx="20">
                    <c:v>SILS</c:v>
                  </c:pt>
                  <c:pt idx="21">
                    <c:v>GNDX</c:v>
                  </c:pt>
                  <c:pt idx="22">
                    <c:v>ARGB</c:v>
                  </c:pt>
                  <c:pt idx="23">
                    <c:v>MICC</c:v>
                  </c:pt>
                  <c:pt idx="24">
                    <c:v>GATR</c:v>
                  </c:pt>
                  <c:pt idx="25">
                    <c:v>ZRGD</c:v>
                  </c:pt>
                  <c:pt idx="26">
                    <c:v>TABO</c:v>
                  </c:pt>
                  <c:pt idx="27">
                    <c:v>SECP</c:v>
                  </c:pt>
                  <c:pt idx="28">
                    <c:v>MSEC</c:v>
                  </c:pt>
                  <c:pt idx="29">
                    <c:v>SGC</c:v>
                  </c:pt>
                  <c:pt idx="30">
                    <c:v>MERG</c:v>
                  </c:pt>
                  <c:pt idx="31">
                    <c:v>DRBR</c:v>
                  </c:pt>
                  <c:pt idx="32">
                    <c:v>GDEV</c:v>
                  </c:pt>
                  <c:pt idx="33">
                    <c:v>TNGR</c:v>
                  </c:pt>
                  <c:pt idx="34">
                    <c:v>HUN</c:v>
                  </c:pt>
                  <c:pt idx="35">
                    <c:v>ALTN</c:v>
                  </c:pt>
                  <c:pt idx="36">
                    <c:v>BULG</c:v>
                  </c:pt>
                  <c:pt idx="37">
                    <c:v>UNDR</c:v>
                  </c:pt>
                  <c:pt idx="38">
                    <c:v>DOMI</c:v>
                  </c:pt>
                  <c:pt idx="39">
                    <c:v>STOK</c:v>
                  </c:pt>
                  <c:pt idx="40">
                    <c:v>BATS</c:v>
                  </c:pt>
                  <c:pt idx="41">
                    <c:v>MOHU</c:v>
                  </c:pt>
                  <c:pt idx="42">
                    <c:v>BLMB</c:v>
                  </c:pt>
                  <c:pt idx="43">
                    <c:v>SANR</c:v>
                  </c:pt>
                  <c:pt idx="44">
                    <c:v>APS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Sheet1!$N$16:$N$69</c:f>
              <c:numCache>
                <c:formatCode>0.0%</c:formatCode>
                <c:ptCount val="54"/>
                <c:pt idx="0">
                  <c:v>0.28769605973071244</c:v>
                </c:pt>
                <c:pt idx="1">
                  <c:v>0.19256405540893004</c:v>
                </c:pt>
                <c:pt idx="2">
                  <c:v>0.14888546968024671</c:v>
                </c:pt>
                <c:pt idx="3">
                  <c:v>9.1787498670889478E-2</c:v>
                </c:pt>
                <c:pt idx="4">
                  <c:v>9.1604911777801154E-2</c:v>
                </c:pt>
                <c:pt idx="5">
                  <c:v>7.392684427081328E-2</c:v>
                </c:pt>
                <c:pt idx="6">
                  <c:v>3.404593875826601E-2</c:v>
                </c:pt>
                <c:pt idx="7">
                  <c:v>1.7692792143193144E-2</c:v>
                </c:pt>
                <c:pt idx="8">
                  <c:v>9.92882567894917E-3</c:v>
                </c:pt>
                <c:pt idx="9">
                  <c:v>9.0054394022220565E-3</c:v>
                </c:pt>
                <c:pt idx="10">
                  <c:v>7.9431870450887114E-3</c:v>
                </c:pt>
                <c:pt idx="11">
                  <c:v>5.0033742517460325E-3</c:v>
                </c:pt>
                <c:pt idx="12">
                  <c:v>4.9094782828673919E-3</c:v>
                </c:pt>
                <c:pt idx="13">
                  <c:v>4.2229921221477581E-3</c:v>
                </c:pt>
                <c:pt idx="14">
                  <c:v>2.5677720523179181E-3</c:v>
                </c:pt>
                <c:pt idx="15">
                  <c:v>2.2255594946927093E-3</c:v>
                </c:pt>
                <c:pt idx="16">
                  <c:v>2.2254157060959483E-3</c:v>
                </c:pt>
                <c:pt idx="17">
                  <c:v>1.9957783729880958E-3</c:v>
                </c:pt>
                <c:pt idx="18">
                  <c:v>1.6886887241230109E-3</c:v>
                </c:pt>
                <c:pt idx="19">
                  <c:v>1.4200727885637567E-3</c:v>
                </c:pt>
                <c:pt idx="20">
                  <c:v>1.1131656935779379E-3</c:v>
                </c:pt>
                <c:pt idx="21">
                  <c:v>1.0253464679855614E-3</c:v>
                </c:pt>
                <c:pt idx="22">
                  <c:v>9.4210693178130886E-4</c:v>
                </c:pt>
                <c:pt idx="23">
                  <c:v>9.0030801627849618E-4</c:v>
                </c:pt>
                <c:pt idx="24">
                  <c:v>5.6638331303593924E-4</c:v>
                </c:pt>
                <c:pt idx="25">
                  <c:v>4.9537293771442336E-4</c:v>
                </c:pt>
                <c:pt idx="26">
                  <c:v>4.4869634873904995E-4</c:v>
                </c:pt>
                <c:pt idx="27">
                  <c:v>4.3824466305181372E-4</c:v>
                </c:pt>
                <c:pt idx="28">
                  <c:v>4.2682647589151656E-4</c:v>
                </c:pt>
                <c:pt idx="29">
                  <c:v>3.2434284076722866E-4</c:v>
                </c:pt>
                <c:pt idx="30">
                  <c:v>3.0953618763578388E-4</c:v>
                </c:pt>
                <c:pt idx="31">
                  <c:v>2.1923607597939054E-4</c:v>
                </c:pt>
                <c:pt idx="32">
                  <c:v>2.16118032198348E-4</c:v>
                </c:pt>
                <c:pt idx="33">
                  <c:v>1.9653325821650377E-4</c:v>
                </c:pt>
                <c:pt idx="34">
                  <c:v>1.9621446949871313E-4</c:v>
                </c:pt>
                <c:pt idx="35">
                  <c:v>1.4137764205165846E-4</c:v>
                </c:pt>
                <c:pt idx="36">
                  <c:v>1.2431891252608776E-4</c:v>
                </c:pt>
                <c:pt idx="37">
                  <c:v>9.5079623687212704E-5</c:v>
                </c:pt>
                <c:pt idx="38">
                  <c:v>9.0629885471340133E-5</c:v>
                </c:pt>
                <c:pt idx="39">
                  <c:v>8.701896293157634E-5</c:v>
                </c:pt>
                <c:pt idx="40">
                  <c:v>6.8429399146257189E-5</c:v>
                </c:pt>
                <c:pt idx="41">
                  <c:v>5.6267860690629182E-5</c:v>
                </c:pt>
                <c:pt idx="42">
                  <c:v>4.5497547511387785E-5</c:v>
                </c:pt>
                <c:pt idx="43">
                  <c:v>4.1180102139423054E-5</c:v>
                </c:pt>
                <c:pt idx="44">
                  <c:v>3.0162914077922309E-5</c:v>
                </c:pt>
                <c:pt idx="45">
                  <c:v>2.3066755466753986E-5</c:v>
                </c:pt>
                <c:pt idx="46">
                  <c:v>1.953665939159501E-5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168024"/>
        <c:axId val="574168416"/>
      </c:barChart>
      <c:catAx>
        <c:axId val="57416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68416"/>
        <c:crosses val="autoZero"/>
        <c:auto val="1"/>
        <c:lblAlgn val="ctr"/>
        <c:lblOffset val="100"/>
        <c:noMultiLvlLbl val="0"/>
      </c:catAx>
      <c:valAx>
        <c:axId val="5741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6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07028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8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618029540.95000005</v>
          </cell>
          <cell r="H16">
            <v>0</v>
          </cell>
          <cell r="I16">
            <v>146535363.38</v>
          </cell>
          <cell r="J16">
            <v>228802455</v>
          </cell>
          <cell r="K16" t="str">
            <v xml:space="preserve"> </v>
          </cell>
          <cell r="M16">
            <v>993367359.33000004</v>
          </cell>
          <cell r="N16">
            <v>178621400275.65997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1175886936.8399999</v>
          </cell>
          <cell r="H17">
            <v>0</v>
          </cell>
          <cell r="I17">
            <v>106359402</v>
          </cell>
          <cell r="J17">
            <v>130933440</v>
          </cell>
          <cell r="M17">
            <v>1413179778.8399999</v>
          </cell>
          <cell r="N17">
            <v>119556942323.42999</v>
          </cell>
        </row>
        <row r="18">
          <cell r="B18" t="str">
            <v>ARD</v>
          </cell>
          <cell r="C18" t="str">
            <v>"ӨЛЗИЙ ЭНД КО КАПИТАЛ ҮЦК" ХХК</v>
          </cell>
          <cell r="D18" t="str">
            <v>●</v>
          </cell>
          <cell r="E18" t="str">
            <v>●</v>
          </cell>
          <cell r="G18">
            <v>430978309.75999999</v>
          </cell>
          <cell r="H18">
            <v>0</v>
          </cell>
          <cell r="I18">
            <v>5292000</v>
          </cell>
          <cell r="J18">
            <v>25937640</v>
          </cell>
          <cell r="M18">
            <v>462207949.75999999</v>
          </cell>
          <cell r="N18">
            <v>92438287475.599991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G19">
            <v>551595692.99000001</v>
          </cell>
          <cell r="H19">
            <v>0</v>
          </cell>
          <cell r="I19">
            <v>0</v>
          </cell>
          <cell r="J19">
            <v>26564850</v>
          </cell>
          <cell r="M19">
            <v>578160542.99000001</v>
          </cell>
          <cell r="N19">
            <v>56987959987.150002</v>
          </cell>
        </row>
        <row r="20">
          <cell r="B20" t="str">
            <v>TTOL</v>
          </cell>
          <cell r="C20" t="str">
            <v>"АПЕКС КАПИТАЛ ҮЦК" ХХК</v>
          </cell>
          <cell r="D20" t="str">
            <v>●</v>
          </cell>
          <cell r="F20" t="str">
            <v>●</v>
          </cell>
          <cell r="G20">
            <v>1521172713.49</v>
          </cell>
          <cell r="H20">
            <v>0</v>
          </cell>
          <cell r="I20">
            <v>21178000</v>
          </cell>
          <cell r="J20">
            <v>3637845540</v>
          </cell>
          <cell r="M20">
            <v>5180196253.4899998</v>
          </cell>
          <cell r="N20">
            <v>56874597549.909996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2112005906.9699998</v>
          </cell>
          <cell r="H21">
            <v>0</v>
          </cell>
          <cell r="I21">
            <v>477280</v>
          </cell>
          <cell r="J21">
            <v>111442905</v>
          </cell>
          <cell r="M21">
            <v>2223926091.9699998</v>
          </cell>
          <cell r="N21">
            <v>45898843571.139999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420136399.62</v>
          </cell>
          <cell r="H22">
            <v>0</v>
          </cell>
          <cell r="I22">
            <v>999200000</v>
          </cell>
          <cell r="J22">
            <v>5450760</v>
          </cell>
          <cell r="M22">
            <v>1424787159.6199999</v>
          </cell>
          <cell r="N22">
            <v>21138048468.209999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G23">
            <v>439892040.12</v>
          </cell>
          <cell r="H23">
            <v>0</v>
          </cell>
          <cell r="I23">
            <v>94764600</v>
          </cell>
          <cell r="J23">
            <v>1330226415</v>
          </cell>
          <cell r="M23">
            <v>1864883055.1199999</v>
          </cell>
          <cell r="N23">
            <v>10984896040.5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3214197269.3200002</v>
          </cell>
          <cell r="H24">
            <v>0</v>
          </cell>
          <cell r="I24">
            <v>0</v>
          </cell>
          <cell r="J24">
            <v>48999825</v>
          </cell>
          <cell r="M24">
            <v>3263197094.3200002</v>
          </cell>
          <cell r="N24">
            <v>6164494388.7200012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G25">
            <v>4885825</v>
          </cell>
          <cell r="H25">
            <v>0</v>
          </cell>
          <cell r="I25">
            <v>0</v>
          </cell>
          <cell r="J25">
            <v>450000</v>
          </cell>
          <cell r="M25">
            <v>5335825</v>
          </cell>
          <cell r="N25">
            <v>5591193002.8800001</v>
          </cell>
        </row>
        <row r="26">
          <cell r="B26" t="str">
            <v>TDB</v>
          </cell>
          <cell r="C26" t="str">
            <v>"ТИ ДИ БИ СЕКЬЮРИТИЗ ҮЦК" ХХК</v>
          </cell>
          <cell r="D26" t="str">
            <v>●</v>
          </cell>
          <cell r="E26" t="str">
            <v>●</v>
          </cell>
          <cell r="G26">
            <v>400029793.40999997</v>
          </cell>
          <cell r="H26">
            <v>0</v>
          </cell>
          <cell r="I26">
            <v>4505280</v>
          </cell>
          <cell r="J26">
            <v>58871565</v>
          </cell>
          <cell r="L26" t="str">
            <v xml:space="preserve"> </v>
          </cell>
          <cell r="M26">
            <v>463406638.40999997</v>
          </cell>
          <cell r="N26">
            <v>4931674052.0299997</v>
          </cell>
        </row>
        <row r="27">
          <cell r="B27" t="str">
            <v>GDSC</v>
          </cell>
          <cell r="C27" t="str">
            <v>"ГҮҮДСЕК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163743544.28</v>
          </cell>
          <cell r="H27">
            <v>0</v>
          </cell>
          <cell r="I27">
            <v>3192740</v>
          </cell>
          <cell r="J27">
            <v>1896615</v>
          </cell>
          <cell r="M27">
            <v>168832899.28</v>
          </cell>
          <cell r="N27">
            <v>3106437105.1399999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F28" t="str">
            <v>●</v>
          </cell>
          <cell r="G28">
            <v>22275526.68</v>
          </cell>
          <cell r="H28">
            <v>0</v>
          </cell>
          <cell r="I28">
            <v>3220000</v>
          </cell>
          <cell r="J28">
            <v>1346220</v>
          </cell>
          <cell r="M28">
            <v>26841746.68</v>
          </cell>
          <cell r="N28">
            <v>3048140062.5699997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G29">
            <v>0</v>
          </cell>
          <cell r="H29">
            <v>0</v>
          </cell>
          <cell r="I29">
            <v>0</v>
          </cell>
          <cell r="J29">
            <v>61953030</v>
          </cell>
          <cell r="M29">
            <v>61953030</v>
          </cell>
          <cell r="N29">
            <v>2621922479.29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25411516.969999999</v>
          </cell>
          <cell r="H30">
            <v>0</v>
          </cell>
          <cell r="I30">
            <v>0</v>
          </cell>
          <cell r="J30">
            <v>7743465</v>
          </cell>
          <cell r="M30">
            <v>33154981.969999999</v>
          </cell>
          <cell r="N30">
            <v>1594248596.95</v>
          </cell>
        </row>
        <row r="31">
          <cell r="B31" t="str">
            <v>NSEC</v>
          </cell>
          <cell r="C31" t="str">
            <v>"НЭЙШНЛ СЕКЮРИТИС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368156875.89999998</v>
          </cell>
          <cell r="H31">
            <v>0</v>
          </cell>
          <cell r="I31">
            <v>0</v>
          </cell>
          <cell r="J31">
            <v>135045</v>
          </cell>
          <cell r="M31">
            <v>368291920.89999998</v>
          </cell>
          <cell r="N31">
            <v>1381779624.3399999</v>
          </cell>
        </row>
        <row r="32">
          <cell r="B32" t="str">
            <v>DELG</v>
          </cell>
          <cell r="C32" t="str">
            <v>"ДИ ЭЙЧ КАПИТАЛ ҮЦК" ХХК</v>
          </cell>
          <cell r="D32" t="str">
            <v>●</v>
          </cell>
          <cell r="G32">
            <v>83564417.099999994</v>
          </cell>
          <cell r="H32">
            <v>0</v>
          </cell>
          <cell r="I32">
            <v>0</v>
          </cell>
          <cell r="J32">
            <v>10530</v>
          </cell>
          <cell r="M32">
            <v>83574947.099999994</v>
          </cell>
          <cell r="N32">
            <v>1381690350.54</v>
          </cell>
        </row>
        <row r="33">
          <cell r="B33" t="str">
            <v>NOVL</v>
          </cell>
          <cell r="C33" t="str">
            <v>"НОВЕЛ ИНВЕСТМЕНТ ҮЦК" ХХК</v>
          </cell>
          <cell r="D33" t="str">
            <v>●</v>
          </cell>
          <cell r="F33" t="str">
            <v>●</v>
          </cell>
          <cell r="G33">
            <v>292379355.53000003</v>
          </cell>
          <cell r="H33">
            <v>0</v>
          </cell>
          <cell r="I33">
            <v>0</v>
          </cell>
          <cell r="J33">
            <v>5055885</v>
          </cell>
          <cell r="M33">
            <v>297435240.53000003</v>
          </cell>
          <cell r="N33">
            <v>1239115780.5800002</v>
          </cell>
        </row>
        <row r="34">
          <cell r="B34" t="str">
            <v>TCHB</v>
          </cell>
          <cell r="C34" t="str">
            <v>"ТУЛГАТ ЧАНДМАНЬ БАЯН  ҮЦК" ХХК</v>
          </cell>
          <cell r="D34" t="str">
            <v>●</v>
          </cell>
          <cell r="G34">
            <v>8053044</v>
          </cell>
          <cell r="H34">
            <v>0</v>
          </cell>
          <cell r="I34">
            <v>0</v>
          </cell>
          <cell r="J34">
            <v>2997945</v>
          </cell>
          <cell r="M34">
            <v>11050989</v>
          </cell>
          <cell r="N34">
            <v>1048453513.11</v>
          </cell>
        </row>
        <row r="35">
          <cell r="B35" t="str">
            <v>GAUL</v>
          </cell>
          <cell r="C35" t="str">
            <v>"ГАҮЛИ ҮЦК" ХХК</v>
          </cell>
          <cell r="D35" t="str">
            <v>●</v>
          </cell>
          <cell r="E35" t="str">
            <v>●</v>
          </cell>
          <cell r="G35">
            <v>108591086.20999999</v>
          </cell>
          <cell r="H35">
            <v>0</v>
          </cell>
          <cell r="I35">
            <v>0</v>
          </cell>
          <cell r="J35">
            <v>28515420</v>
          </cell>
          <cell r="M35">
            <v>137106506.20999998</v>
          </cell>
          <cell r="N35">
            <v>881678359.52999997</v>
          </cell>
        </row>
        <row r="36">
          <cell r="B36" t="str">
            <v>SILS</v>
          </cell>
          <cell r="C36" t="str">
            <v>"СИЛВЭР ЛАЙТ СЕКЮРИТИЙЗ ҮЦК" ХХК</v>
          </cell>
          <cell r="D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M36">
            <v>0</v>
          </cell>
          <cell r="N36">
            <v>691129434</v>
          </cell>
        </row>
        <row r="37">
          <cell r="B37" t="str">
            <v>GNDX</v>
          </cell>
          <cell r="C37" t="str">
            <v>"ГЕНДЕКС ҮЦК" ХХК</v>
          </cell>
          <cell r="D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M37">
            <v>0</v>
          </cell>
          <cell r="N37">
            <v>636605249.4799999</v>
          </cell>
        </row>
        <row r="38">
          <cell r="B38" t="str">
            <v>ARGB</v>
          </cell>
          <cell r="C38" t="str">
            <v>"АРГАЙ БЭСТ ҮЦК" ХХК</v>
          </cell>
          <cell r="D38" t="str">
            <v>●</v>
          </cell>
          <cell r="G38">
            <v>58281394.159999996</v>
          </cell>
          <cell r="H38">
            <v>0</v>
          </cell>
          <cell r="I38">
            <v>12814627.380000001</v>
          </cell>
          <cell r="J38">
            <v>13542615</v>
          </cell>
          <cell r="M38">
            <v>84638636.539999992</v>
          </cell>
          <cell r="N38">
            <v>584924449.50999999</v>
          </cell>
        </row>
        <row r="39">
          <cell r="B39" t="str">
            <v>MICC</v>
          </cell>
          <cell r="C39" t="str">
            <v>"ЭМ АЙ СИ СИ  ҮЦК" ХХК</v>
          </cell>
          <cell r="D39" t="str">
            <v>●</v>
          </cell>
          <cell r="E39" t="str">
            <v>●</v>
          </cell>
          <cell r="G39">
            <v>6480969.2799999993</v>
          </cell>
          <cell r="H39">
            <v>0</v>
          </cell>
          <cell r="I39">
            <v>1890000</v>
          </cell>
          <cell r="J39">
            <v>306945</v>
          </cell>
          <cell r="M39">
            <v>8677914.2799999993</v>
          </cell>
          <cell r="N39">
            <v>558972822.55999994</v>
          </cell>
        </row>
        <row r="40">
          <cell r="B40" t="str">
            <v>GATR</v>
          </cell>
          <cell r="C40" t="str">
            <v>"ГАЦУУРТ ТРЕЙД ҮЦК" ХХК</v>
          </cell>
          <cell r="D40" t="str">
            <v>●</v>
          </cell>
          <cell r="G40">
            <v>2496751</v>
          </cell>
          <cell r="H40">
            <v>0</v>
          </cell>
          <cell r="I40">
            <v>0</v>
          </cell>
          <cell r="J40">
            <v>0</v>
          </cell>
          <cell r="M40">
            <v>2496751</v>
          </cell>
          <cell r="N40">
            <v>351649517.07000005</v>
          </cell>
        </row>
        <row r="41">
          <cell r="B41" t="str">
            <v>ZRGD</v>
          </cell>
          <cell r="C41" t="str">
            <v>"ЗЭРГЭД ҮЦК" ХХК</v>
          </cell>
          <cell r="D41" t="str">
            <v>●</v>
          </cell>
          <cell r="G41">
            <v>60206606.280000001</v>
          </cell>
          <cell r="H41">
            <v>0</v>
          </cell>
          <cell r="I41">
            <v>0</v>
          </cell>
          <cell r="J41">
            <v>0</v>
          </cell>
          <cell r="M41">
            <v>60206606.280000001</v>
          </cell>
          <cell r="N41">
            <v>307561416.99000001</v>
          </cell>
        </row>
        <row r="42">
          <cell r="B42" t="str">
            <v>TABO</v>
          </cell>
          <cell r="C42" t="str">
            <v>"ТАВАН БОГД ҮЦК" ХХК</v>
          </cell>
          <cell r="D42" t="str">
            <v>●</v>
          </cell>
          <cell r="G42">
            <v>12430756</v>
          </cell>
          <cell r="H42">
            <v>0</v>
          </cell>
          <cell r="I42">
            <v>0</v>
          </cell>
          <cell r="J42">
            <v>16006635</v>
          </cell>
          <cell r="M42">
            <v>28437391</v>
          </cell>
          <cell r="N42">
            <v>278581396.57999998</v>
          </cell>
        </row>
        <row r="43">
          <cell r="B43" t="str">
            <v>SECP</v>
          </cell>
          <cell r="C43" t="str">
            <v>"СИКАП  ҮЦК" ХХК</v>
          </cell>
          <cell r="D43" t="str">
            <v>●</v>
          </cell>
          <cell r="E43" t="str">
            <v>●</v>
          </cell>
          <cell r="G43">
            <v>135041000</v>
          </cell>
          <cell r="H43">
            <v>0</v>
          </cell>
          <cell r="I43">
            <v>0</v>
          </cell>
          <cell r="J43">
            <v>5279265</v>
          </cell>
          <cell r="M43">
            <v>140320265</v>
          </cell>
          <cell r="N43">
            <v>272092274.92000002</v>
          </cell>
        </row>
        <row r="44">
          <cell r="B44" t="str">
            <v>MSEC</v>
          </cell>
          <cell r="C44" t="str">
            <v>"МОНСЕК ҮЦК" ХХК</v>
          </cell>
          <cell r="D44" t="str">
            <v>●</v>
          </cell>
          <cell r="G44">
            <v>14947046.810000001</v>
          </cell>
          <cell r="H44">
            <v>0</v>
          </cell>
          <cell r="I44">
            <v>0</v>
          </cell>
          <cell r="J44">
            <v>6897825</v>
          </cell>
          <cell r="M44">
            <v>21844871.810000002</v>
          </cell>
          <cell r="N44">
            <v>265003083.01000002</v>
          </cell>
        </row>
        <row r="45">
          <cell r="B45" t="str">
            <v>SGC</v>
          </cell>
          <cell r="C45" t="str">
            <v>"ЭС ЖИ КАПИТАЛ ҮЦК" ХХК</v>
          </cell>
          <cell r="D45" t="str">
            <v>●</v>
          </cell>
          <cell r="E45" t="str">
            <v>●</v>
          </cell>
          <cell r="F45" t="str">
            <v>●</v>
          </cell>
          <cell r="G45">
            <v>510000</v>
          </cell>
          <cell r="H45">
            <v>0</v>
          </cell>
          <cell r="I45">
            <v>0</v>
          </cell>
          <cell r="J45">
            <v>2071035</v>
          </cell>
          <cell r="M45">
            <v>2581035</v>
          </cell>
          <cell r="N45">
            <v>201374229.59999999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5067983.45</v>
          </cell>
          <cell r="H46">
            <v>0</v>
          </cell>
          <cell r="I46">
            <v>0</v>
          </cell>
          <cell r="J46">
            <v>1781280</v>
          </cell>
          <cell r="M46">
            <v>6849263.4500000002</v>
          </cell>
          <cell r="N46">
            <v>192181246.14999998</v>
          </cell>
        </row>
        <row r="47">
          <cell r="B47" t="str">
            <v>DRBR</v>
          </cell>
          <cell r="C47" t="str">
            <v>"ДАРХАН БРОКЕР ҮЦК" ХХК</v>
          </cell>
          <cell r="D47" t="str">
            <v>●</v>
          </cell>
          <cell r="G47">
            <v>5647132.5199999996</v>
          </cell>
          <cell r="H47">
            <v>0</v>
          </cell>
          <cell r="I47">
            <v>0</v>
          </cell>
          <cell r="J47">
            <v>2012895</v>
          </cell>
          <cell r="M47">
            <v>7660027.5199999996</v>
          </cell>
          <cell r="N47">
            <v>136116757.80000001</v>
          </cell>
        </row>
        <row r="48">
          <cell r="B48" t="str">
            <v>GDEV</v>
          </cell>
          <cell r="C48" t="str">
            <v>"ГРАНДДЕВЕЛОПМЕНТ ҮЦК" ХХК</v>
          </cell>
          <cell r="D48" t="str">
            <v>●</v>
          </cell>
          <cell r="G48">
            <v>3626094.88</v>
          </cell>
          <cell r="H48">
            <v>0</v>
          </cell>
          <cell r="I48">
            <v>0</v>
          </cell>
          <cell r="J48">
            <v>3928860</v>
          </cell>
          <cell r="M48">
            <v>7554954.8799999999</v>
          </cell>
          <cell r="N48">
            <v>134180862.85999998</v>
          </cell>
        </row>
        <row r="49">
          <cell r="B49" t="str">
            <v>TNGR</v>
          </cell>
          <cell r="C49" t="str">
            <v>"ТЭНГЭР КАПИТАЛ 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6760628.0499999998</v>
          </cell>
          <cell r="H49">
            <v>0</v>
          </cell>
          <cell r="I49">
            <v>0</v>
          </cell>
          <cell r="J49">
            <v>1555695</v>
          </cell>
          <cell r="M49">
            <v>8316323.0499999998</v>
          </cell>
          <cell r="N49">
            <v>122021295.02999999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309000</v>
          </cell>
          <cell r="H50">
            <v>0</v>
          </cell>
          <cell r="I50">
            <v>0</v>
          </cell>
          <cell r="J50">
            <v>0</v>
          </cell>
          <cell r="M50">
            <v>309000</v>
          </cell>
          <cell r="N50">
            <v>121823369.18000001</v>
          </cell>
        </row>
        <row r="51">
          <cell r="B51" t="str">
            <v>ALTN</v>
          </cell>
          <cell r="C51" t="str">
            <v>"АЛТАН ХОРОМСОГ ҮЦК" ХХК</v>
          </cell>
          <cell r="D51" t="str">
            <v>●</v>
          </cell>
          <cell r="G51">
            <v>8895661.8499999996</v>
          </cell>
          <cell r="H51">
            <v>0</v>
          </cell>
          <cell r="I51">
            <v>490000</v>
          </cell>
          <cell r="J51">
            <v>2235015</v>
          </cell>
          <cell r="M51">
            <v>11620676.85</v>
          </cell>
          <cell r="N51">
            <v>87776914.339999989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G52">
            <v>4256985</v>
          </cell>
          <cell r="H52">
            <v>0</v>
          </cell>
          <cell r="I52">
            <v>0</v>
          </cell>
          <cell r="J52">
            <v>2357280</v>
          </cell>
          <cell r="M52">
            <v>6614265</v>
          </cell>
          <cell r="N52">
            <v>77185687.760000005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G53">
            <v>3286022.34</v>
          </cell>
          <cell r="H53">
            <v>0</v>
          </cell>
          <cell r="I53">
            <v>0</v>
          </cell>
          <cell r="J53">
            <v>1611090</v>
          </cell>
          <cell r="M53">
            <v>4897112.34</v>
          </cell>
          <cell r="N53">
            <v>59031936.469999999</v>
          </cell>
        </row>
        <row r="54">
          <cell r="B54" t="str">
            <v>DOMI</v>
          </cell>
          <cell r="C54" t="str">
            <v>"ДОМИКС СЕК ҮЦК" ХХК</v>
          </cell>
          <cell r="D54" t="str">
            <v>●</v>
          </cell>
          <cell r="G54">
            <v>12772254.100000001</v>
          </cell>
          <cell r="H54">
            <v>0</v>
          </cell>
          <cell r="I54">
            <v>0</v>
          </cell>
          <cell r="J54">
            <v>1043010</v>
          </cell>
          <cell r="M54">
            <v>13815264.100000001</v>
          </cell>
          <cell r="N54">
            <v>56269234.500000007</v>
          </cell>
        </row>
        <row r="55">
          <cell r="B55" t="str">
            <v>STOK</v>
          </cell>
          <cell r="C55" t="str">
            <v>"СТОКЛАБ СЕКЬЮРИТИЗ ҮЦК" ХХК</v>
          </cell>
          <cell r="D55" t="str">
            <v>●</v>
          </cell>
          <cell r="G55">
            <v>3271478.11</v>
          </cell>
          <cell r="H55">
            <v>0</v>
          </cell>
          <cell r="I55">
            <v>0</v>
          </cell>
          <cell r="J55">
            <v>3298365</v>
          </cell>
          <cell r="M55">
            <v>6569843.1099999994</v>
          </cell>
          <cell r="N55">
            <v>54027326.700000003</v>
          </cell>
        </row>
        <row r="56">
          <cell r="B56" t="str">
            <v>BATS</v>
          </cell>
          <cell r="C56" t="str">
            <v>"БАТС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N56">
            <v>42485653.460000001</v>
          </cell>
        </row>
        <row r="57">
          <cell r="B57" t="str">
            <v>MOHU</v>
          </cell>
          <cell r="C57" t="str">
            <v>"MОНГОЛ ХУВЬЦАА"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M57">
            <v>0</v>
          </cell>
          <cell r="N57">
            <v>34934938.200000003</v>
          </cell>
        </row>
        <row r="58">
          <cell r="B58" t="str">
            <v>BLMB</v>
          </cell>
          <cell r="C58" t="str">
            <v xml:space="preserve">"БЛҮМСБЮРИ СЕКЮРИТИЕС ҮЦК" ХХК 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M58">
            <v>0</v>
          </cell>
          <cell r="N58">
            <v>28247990.789999999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G59">
            <v>6081600</v>
          </cell>
          <cell r="H59">
            <v>0</v>
          </cell>
          <cell r="I59">
            <v>0</v>
          </cell>
          <cell r="J59">
            <v>900000</v>
          </cell>
          <cell r="M59">
            <v>6981600</v>
          </cell>
          <cell r="N59">
            <v>25567425.27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M60">
            <v>0</v>
          </cell>
          <cell r="N60">
            <v>18727201.039999999</v>
          </cell>
        </row>
        <row r="61">
          <cell r="B61" t="str">
            <v>ECM</v>
          </cell>
          <cell r="C61" t="str">
            <v>"ЕВРАЗИА КАПИТАЛ ХОЛДИНГ ҮЦК" 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M61">
            <v>0</v>
          </cell>
          <cell r="N61">
            <v>14321420.199999999</v>
          </cell>
        </row>
        <row r="62">
          <cell r="B62" t="str">
            <v>BSK</v>
          </cell>
          <cell r="C62" t="str">
            <v>"БЛЮСКАЙ СЕКЬЮРИТИЗ ҮЦК" ХК</v>
          </cell>
          <cell r="D62" t="str">
            <v>●</v>
          </cell>
          <cell r="G62">
            <v>2926450</v>
          </cell>
          <cell r="H62">
            <v>0</v>
          </cell>
          <cell r="I62">
            <v>0</v>
          </cell>
          <cell r="J62">
            <v>0</v>
          </cell>
          <cell r="M62">
            <v>2926450</v>
          </cell>
          <cell r="N62">
            <v>12129695</v>
          </cell>
        </row>
        <row r="63">
          <cell r="B63" t="str">
            <v>BKOC</v>
          </cell>
          <cell r="C63" t="str">
            <v>"БКО КАПИТАЛ ҮЦК" ХХК</v>
          </cell>
          <cell r="D63" t="str">
            <v>●</v>
          </cell>
          <cell r="G63">
            <v>5995695.4699999997</v>
          </cell>
          <cell r="I63">
            <v>0</v>
          </cell>
          <cell r="J63">
            <v>5705640</v>
          </cell>
          <cell r="M63">
            <v>11701335.469999999</v>
          </cell>
          <cell r="N63">
            <v>11701916.969999999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M64">
            <v>0</v>
          </cell>
          <cell r="N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</row>
        <row r="66">
          <cell r="B66" t="str">
            <v>MONG</v>
          </cell>
          <cell r="C66" t="str">
            <v>"МОНГОЛ СЕКЮРИТИЕС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>
            <v>0</v>
          </cell>
          <cell r="N68">
            <v>0</v>
          </cell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G69">
            <v>0</v>
          </cell>
          <cell r="I69">
            <v>0</v>
          </cell>
          <cell r="J69">
            <v>0</v>
          </cell>
          <cell r="M69">
            <v>0</v>
          </cell>
          <cell r="N6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5"/>
  <sheetViews>
    <sheetView tabSelected="1" view="pageBreakPreview" zoomScale="70" zoomScaleNormal="70" zoomScaleSheetLayoutView="70" workbookViewId="0">
      <pane xSplit="3" ySplit="15" topLeftCell="E22" activePane="bottomRight" state="frozen"/>
      <selection pane="topRight" activeCell="D1" sqref="D1"/>
      <selection pane="bottomLeft" activeCell="A16" sqref="A16"/>
      <selection pane="bottomRight" activeCell="N20" sqref="N2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1.28515625" style="1" customWidth="1"/>
    <col min="11" max="11" width="20.28515625" style="1" customWidth="1"/>
    <col min="12" max="12" width="24.5703125" style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1"/>
      <c r="D9" s="43" t="s">
        <v>56</v>
      </c>
      <c r="E9" s="43"/>
      <c r="F9" s="43"/>
      <c r="G9" s="43"/>
      <c r="H9" s="43"/>
      <c r="I9" s="43"/>
      <c r="J9" s="43"/>
      <c r="K9" s="33"/>
      <c r="L9" s="8"/>
      <c r="M9" s="8"/>
      <c r="N9" s="8"/>
    </row>
    <row r="11" spans="1:15" ht="15" customHeight="1" thickBot="1" x14ac:dyDescent="0.3">
      <c r="L11" s="23"/>
      <c r="M11" s="40" t="s">
        <v>124</v>
      </c>
      <c r="N11" s="40"/>
    </row>
    <row r="12" spans="1:15" ht="14.45" customHeight="1" x14ac:dyDescent="0.25">
      <c r="A12" s="50" t="s">
        <v>0</v>
      </c>
      <c r="B12" s="52" t="s">
        <v>48</v>
      </c>
      <c r="C12" s="52" t="s">
        <v>49</v>
      </c>
      <c r="D12" s="52" t="s">
        <v>50</v>
      </c>
      <c r="E12" s="52"/>
      <c r="F12" s="52"/>
      <c r="G12" s="54" t="s">
        <v>123</v>
      </c>
      <c r="H12" s="54"/>
      <c r="I12" s="54"/>
      <c r="J12" s="54"/>
      <c r="K12" s="54"/>
      <c r="L12" s="54"/>
      <c r="M12" s="57" t="s">
        <v>121</v>
      </c>
      <c r="N12" s="58"/>
    </row>
    <row r="13" spans="1:15" s="21" customFormat="1" ht="15.75" customHeight="1" x14ac:dyDescent="0.25">
      <c r="A13" s="51"/>
      <c r="B13" s="53"/>
      <c r="C13" s="53"/>
      <c r="D13" s="53"/>
      <c r="E13" s="53"/>
      <c r="F13" s="53"/>
      <c r="G13" s="41"/>
      <c r="H13" s="41"/>
      <c r="I13" s="41"/>
      <c r="J13" s="41"/>
      <c r="K13" s="41"/>
      <c r="L13" s="41"/>
      <c r="M13" s="42"/>
      <c r="N13" s="48"/>
      <c r="O13" s="9"/>
    </row>
    <row r="14" spans="1:15" s="21" customFormat="1" ht="42" customHeight="1" x14ac:dyDescent="0.25">
      <c r="A14" s="51"/>
      <c r="B14" s="53"/>
      <c r="C14" s="53"/>
      <c r="D14" s="53"/>
      <c r="E14" s="53"/>
      <c r="F14" s="53"/>
      <c r="G14" s="55" t="s">
        <v>57</v>
      </c>
      <c r="H14" s="56"/>
      <c r="I14" s="56"/>
      <c r="J14" s="55" t="s">
        <v>112</v>
      </c>
      <c r="K14" s="56"/>
      <c r="L14" s="41" t="s">
        <v>58</v>
      </c>
      <c r="M14" s="42" t="s">
        <v>59</v>
      </c>
      <c r="N14" s="48" t="s">
        <v>60</v>
      </c>
      <c r="O14" s="9"/>
    </row>
    <row r="15" spans="1:15" s="21" customFormat="1" ht="42" customHeight="1" x14ac:dyDescent="0.25">
      <c r="A15" s="51"/>
      <c r="B15" s="53"/>
      <c r="C15" s="53"/>
      <c r="D15" s="27" t="s">
        <v>51</v>
      </c>
      <c r="E15" s="27" t="s">
        <v>52</v>
      </c>
      <c r="F15" s="27" t="s">
        <v>53</v>
      </c>
      <c r="G15" s="36" t="s">
        <v>113</v>
      </c>
      <c r="H15" s="28" t="s">
        <v>62</v>
      </c>
      <c r="I15" s="28" t="s">
        <v>61</v>
      </c>
      <c r="J15" s="35" t="s">
        <v>126</v>
      </c>
      <c r="K15" s="34" t="s">
        <v>122</v>
      </c>
      <c r="L15" s="41"/>
      <c r="M15" s="42"/>
      <c r="N15" s="49"/>
      <c r="O15" s="9"/>
    </row>
    <row r="16" spans="1:15" x14ac:dyDescent="0.25">
      <c r="A16" s="10">
        <v>1</v>
      </c>
      <c r="B16" s="11" t="s">
        <v>1</v>
      </c>
      <c r="C16" s="29" t="s">
        <v>73</v>
      </c>
      <c r="D16" s="12" t="s">
        <v>2</v>
      </c>
      <c r="E16" s="13" t="s">
        <v>2</v>
      </c>
      <c r="F16" s="13" t="s">
        <v>2</v>
      </c>
      <c r="G16" s="14">
        <f>VLOOKUP(B16,[2]Sheet1!$B$16:$G$69,6,0)</f>
        <v>618029540.95000005</v>
      </c>
      <c r="H16" s="14">
        <f>VLOOKUP(B16,[1]Brokers!$B$9:$AD$69,29,0)</f>
        <v>0</v>
      </c>
      <c r="I16" s="14">
        <f>VLOOKUP(B16,[2]Sheet1!$B$16:$I$69,8,0)</f>
        <v>146535363.38</v>
      </c>
      <c r="J16" s="14">
        <f>VLOOKUP(B16,[2]Sheet1!$B$16:$J$69,9,0)</f>
        <v>228802455</v>
      </c>
      <c r="K16" s="14"/>
      <c r="L16" s="37">
        <f>VLOOKUP(B16,[2]Sheet1!$B$16:$M$69,12,0)</f>
        <v>993367359.33000004</v>
      </c>
      <c r="M16" s="37">
        <f>VLOOKUP(B16,[2]Sheet1!$B$16:$N$69,13,0)</f>
        <v>178621400275.65997</v>
      </c>
      <c r="N16" s="30">
        <f>M16/$M$70</f>
        <v>0.28769605973071244</v>
      </c>
    </row>
    <row r="17" spans="1:15" x14ac:dyDescent="0.25">
      <c r="A17" s="10">
        <f t="shared" ref="A17:A49" si="0">+A16+1</f>
        <v>2</v>
      </c>
      <c r="B17" s="11" t="s">
        <v>5</v>
      </c>
      <c r="C17" s="29" t="s">
        <v>74</v>
      </c>
      <c r="D17" s="12" t="s">
        <v>2</v>
      </c>
      <c r="E17" s="13" t="s">
        <v>2</v>
      </c>
      <c r="F17" s="13" t="s">
        <v>2</v>
      </c>
      <c r="G17" s="14">
        <f>VLOOKUP(B17,[2]Sheet1!$B$16:$G$69,6,0)</f>
        <v>1175886936.8399999</v>
      </c>
      <c r="H17" s="14">
        <f>VLOOKUP(B17,[1]Brokers!$B$9:$AD$69,29,0)</f>
        <v>0</v>
      </c>
      <c r="I17" s="14">
        <f>VLOOKUP(B17,[2]Sheet1!$B$16:$I$69,8,0)</f>
        <v>106359402</v>
      </c>
      <c r="J17" s="14">
        <f>VLOOKUP(B17,[2]Sheet1!$B$16:$J$69,9,0)</f>
        <v>130933440</v>
      </c>
      <c r="K17" s="14"/>
      <c r="L17" s="37">
        <f>VLOOKUP(B17,[2]Sheet1!$B$16:$M$69,12,0)</f>
        <v>1413179778.8399999</v>
      </c>
      <c r="M17" s="37">
        <f>VLOOKUP(B17,[2]Sheet1!$B$16:$N$69,13,0)</f>
        <v>119556942323.42999</v>
      </c>
      <c r="N17" s="30">
        <f>M17/$M$70</f>
        <v>0.19256405540893004</v>
      </c>
    </row>
    <row r="18" spans="1:15" x14ac:dyDescent="0.25">
      <c r="A18" s="10">
        <f t="shared" si="0"/>
        <v>3</v>
      </c>
      <c r="B18" s="11" t="s">
        <v>7</v>
      </c>
      <c r="C18" s="29" t="s">
        <v>120</v>
      </c>
      <c r="D18" s="12" t="s">
        <v>2</v>
      </c>
      <c r="E18" s="13" t="s">
        <v>2</v>
      </c>
      <c r="F18" s="13"/>
      <c r="G18" s="14">
        <f>VLOOKUP(B18,[2]Sheet1!$B$16:$G$69,6,0)</f>
        <v>430978309.75999999</v>
      </c>
      <c r="H18" s="14">
        <f>VLOOKUP(B18,[1]Brokers!$B$9:$AD$69,29,0)</f>
        <v>0</v>
      </c>
      <c r="I18" s="14">
        <f>VLOOKUP(B18,[2]Sheet1!$B$16:$I$69,8,0)</f>
        <v>5292000</v>
      </c>
      <c r="J18" s="14">
        <f>VLOOKUP(B18,[2]Sheet1!$B$16:$J$69,9,0)</f>
        <v>25937640</v>
      </c>
      <c r="K18" s="14"/>
      <c r="L18" s="37">
        <f>VLOOKUP(B18,[2]Sheet1!$B$16:$M$69,12,0)</f>
        <v>462207949.75999999</v>
      </c>
      <c r="M18" s="37">
        <f>VLOOKUP(B18,[2]Sheet1!$B$16:$N$69,13,0)</f>
        <v>92438287475.599991</v>
      </c>
      <c r="N18" s="30">
        <f>M18/$M$70</f>
        <v>0.14888546968024671</v>
      </c>
    </row>
    <row r="19" spans="1:15" s="22" customFormat="1" x14ac:dyDescent="0.25">
      <c r="A19" s="10">
        <f t="shared" si="0"/>
        <v>4</v>
      </c>
      <c r="B19" s="11" t="s">
        <v>12</v>
      </c>
      <c r="C19" s="29" t="s">
        <v>12</v>
      </c>
      <c r="D19" s="12" t="s">
        <v>2</v>
      </c>
      <c r="E19" s="13"/>
      <c r="F19" s="13"/>
      <c r="G19" s="14">
        <f>VLOOKUP(B19,[2]Sheet1!$B$16:$G$69,6,0)</f>
        <v>551595692.99000001</v>
      </c>
      <c r="H19" s="14">
        <f>VLOOKUP(B19,[1]Brokers!$B$9:$AD$69,29,0)</f>
        <v>0</v>
      </c>
      <c r="I19" s="14">
        <f>VLOOKUP(B19,[2]Sheet1!$B$16:$I$69,8,0)</f>
        <v>0</v>
      </c>
      <c r="J19" s="14">
        <f>VLOOKUP(B19,[2]Sheet1!$B$16:$J$69,9,0)</f>
        <v>26564850</v>
      </c>
      <c r="K19" s="14"/>
      <c r="L19" s="37">
        <f>VLOOKUP(B19,[2]Sheet1!$B$16:$M$69,12,0)</f>
        <v>578160542.99000001</v>
      </c>
      <c r="M19" s="37">
        <f>VLOOKUP(B19,[2]Sheet1!$B$16:$N$69,13,0)</f>
        <v>56987959987.150002</v>
      </c>
      <c r="N19" s="30">
        <f>M19/$M$70</f>
        <v>9.1787498670889478E-2</v>
      </c>
      <c r="O19" s="9"/>
    </row>
    <row r="20" spans="1:15" x14ac:dyDescent="0.25">
      <c r="A20" s="10">
        <f t="shared" si="0"/>
        <v>5</v>
      </c>
      <c r="B20" s="11" t="s">
        <v>34</v>
      </c>
      <c r="C20" s="29" t="s">
        <v>81</v>
      </c>
      <c r="D20" s="12" t="s">
        <v>2</v>
      </c>
      <c r="E20" s="13"/>
      <c r="F20" s="13" t="s">
        <v>2</v>
      </c>
      <c r="G20" s="14">
        <f>VLOOKUP(B20,[2]Sheet1!$B$16:$G$69,6,0)</f>
        <v>1521172713.49</v>
      </c>
      <c r="H20" s="14">
        <f>VLOOKUP(B20,[1]Brokers!$B$9:$AD$69,29,0)</f>
        <v>0</v>
      </c>
      <c r="I20" s="14">
        <f>VLOOKUP(B20,[2]Sheet1!$B$16:$I$69,8,0)</f>
        <v>21178000</v>
      </c>
      <c r="J20" s="14">
        <f>VLOOKUP(B20,[2]Sheet1!$B$16:$J$69,9,0)</f>
        <v>3637845540</v>
      </c>
      <c r="K20" s="14"/>
      <c r="L20" s="37">
        <f>VLOOKUP(B20,[2]Sheet1!$B$16:$M$69,12,0)</f>
        <v>5180196253.4899998</v>
      </c>
      <c r="M20" s="37">
        <f>VLOOKUP(B20,[2]Sheet1!$B$16:$N$69,13,0)</f>
        <v>56874597549.909996</v>
      </c>
      <c r="N20" s="30">
        <f>M20/$M$70</f>
        <v>9.1604911777801154E-2</v>
      </c>
    </row>
    <row r="21" spans="1:15" x14ac:dyDescent="0.25">
      <c r="A21" s="10">
        <f t="shared" si="0"/>
        <v>6</v>
      </c>
      <c r="B21" s="11" t="s">
        <v>10</v>
      </c>
      <c r="C21" s="29" t="s">
        <v>72</v>
      </c>
      <c r="D21" s="12" t="s">
        <v>2</v>
      </c>
      <c r="E21" s="13" t="s">
        <v>2</v>
      </c>
      <c r="F21" s="13" t="s">
        <v>2</v>
      </c>
      <c r="G21" s="14">
        <f>VLOOKUP(B21,[2]Sheet1!$B$16:$G$69,6,0)</f>
        <v>2112005906.9699998</v>
      </c>
      <c r="H21" s="14">
        <f>VLOOKUP(B21,[1]Brokers!$B$9:$AD$69,29,0)</f>
        <v>0</v>
      </c>
      <c r="I21" s="14">
        <f>VLOOKUP(B21,[2]Sheet1!$B$16:$I$69,8,0)</f>
        <v>477280</v>
      </c>
      <c r="J21" s="14">
        <f>VLOOKUP(B21,[2]Sheet1!$B$16:$J$69,9,0)</f>
        <v>111442905</v>
      </c>
      <c r="K21" s="14"/>
      <c r="L21" s="37">
        <f>VLOOKUP(B21,[2]Sheet1!$B$16:$M$69,12,0)</f>
        <v>2223926091.9699998</v>
      </c>
      <c r="M21" s="37">
        <f>VLOOKUP(B21,[2]Sheet1!$B$16:$N$69,13,0)</f>
        <v>45898843571.139999</v>
      </c>
      <c r="N21" s="30">
        <f>M21/$M$70</f>
        <v>7.392684427081328E-2</v>
      </c>
    </row>
    <row r="22" spans="1:15" x14ac:dyDescent="0.25">
      <c r="A22" s="10">
        <f t="shared" si="0"/>
        <v>7</v>
      </c>
      <c r="B22" s="11" t="s">
        <v>64</v>
      </c>
      <c r="C22" s="29" t="s">
        <v>80</v>
      </c>
      <c r="D22" s="12" t="s">
        <v>2</v>
      </c>
      <c r="E22" s="13" t="s">
        <v>2</v>
      </c>
      <c r="F22" s="13"/>
      <c r="G22" s="14">
        <f>VLOOKUP(B22,[2]Sheet1!$B$16:$G$69,6,0)</f>
        <v>420136399.62</v>
      </c>
      <c r="H22" s="14">
        <f>VLOOKUP(B22,[1]Brokers!$B$9:$AD$69,29,0)</f>
        <v>0</v>
      </c>
      <c r="I22" s="14">
        <f>VLOOKUP(B22,[2]Sheet1!$B$16:$I$69,8,0)</f>
        <v>999200000</v>
      </c>
      <c r="J22" s="14">
        <f>VLOOKUP(B22,[2]Sheet1!$B$16:$J$69,9,0)</f>
        <v>5450760</v>
      </c>
      <c r="K22" s="14"/>
      <c r="L22" s="37">
        <f>VLOOKUP(B22,[2]Sheet1!$B$16:$M$69,12,0)</f>
        <v>1424787159.6199999</v>
      </c>
      <c r="M22" s="37">
        <f>VLOOKUP(B22,[2]Sheet1!$B$16:$N$69,13,0)</f>
        <v>21138048468.209999</v>
      </c>
      <c r="N22" s="30">
        <f>M22/$M$70</f>
        <v>3.404593875826601E-2</v>
      </c>
    </row>
    <row r="23" spans="1:15" x14ac:dyDescent="0.25">
      <c r="A23" s="10">
        <f t="shared" si="0"/>
        <v>8</v>
      </c>
      <c r="B23" s="11" t="s">
        <v>42</v>
      </c>
      <c r="C23" s="29" t="s">
        <v>42</v>
      </c>
      <c r="D23" s="12" t="s">
        <v>2</v>
      </c>
      <c r="E23" s="13"/>
      <c r="F23" s="13"/>
      <c r="G23" s="14">
        <f>VLOOKUP(B23,[2]Sheet1!$B$16:$G$69,6,0)</f>
        <v>439892040.12</v>
      </c>
      <c r="H23" s="14">
        <f>VLOOKUP(B23,[1]Brokers!$B$9:$AD$69,29,0)</f>
        <v>0</v>
      </c>
      <c r="I23" s="14">
        <f>VLOOKUP(B23,[2]Sheet1!$B$16:$I$69,8,0)</f>
        <v>94764600</v>
      </c>
      <c r="J23" s="14">
        <f>VLOOKUP(B23,[2]Sheet1!$B$16:$J$69,9,0)</f>
        <v>1330226415</v>
      </c>
      <c r="K23" s="14"/>
      <c r="L23" s="37">
        <f>VLOOKUP(B23,[2]Sheet1!$B$16:$M$69,12,0)</f>
        <v>1864883055.1199999</v>
      </c>
      <c r="M23" s="37">
        <f>VLOOKUP(B23,[2]Sheet1!$B$16:$N$69,13,0)</f>
        <v>10984896040.5</v>
      </c>
      <c r="N23" s="30">
        <f>M23/$M$70</f>
        <v>1.7692792143193144E-2</v>
      </c>
    </row>
    <row r="24" spans="1:15" x14ac:dyDescent="0.25">
      <c r="A24" s="10">
        <f t="shared" si="0"/>
        <v>9</v>
      </c>
      <c r="B24" s="11" t="s">
        <v>9</v>
      </c>
      <c r="C24" s="29" t="s">
        <v>76</v>
      </c>
      <c r="D24" s="12" t="s">
        <v>2</v>
      </c>
      <c r="E24" s="13" t="s">
        <v>2</v>
      </c>
      <c r="F24" s="13" t="s">
        <v>2</v>
      </c>
      <c r="G24" s="14">
        <f>VLOOKUP(B24,[2]Sheet1!$B$16:$G$69,6,0)</f>
        <v>3214197269.3200002</v>
      </c>
      <c r="H24" s="14">
        <f>VLOOKUP(B24,[1]Brokers!$B$9:$AD$69,29,0)</f>
        <v>0</v>
      </c>
      <c r="I24" s="14">
        <f>VLOOKUP(B24,[2]Sheet1!$B$16:$I$69,8,0)</f>
        <v>0</v>
      </c>
      <c r="J24" s="14">
        <f>VLOOKUP(B24,[2]Sheet1!$B$16:$J$69,9,0)</f>
        <v>48999825</v>
      </c>
      <c r="K24" s="14"/>
      <c r="L24" s="37">
        <f>VLOOKUP(B24,[2]Sheet1!$B$16:$M$69,12,0)</f>
        <v>3263197094.3200002</v>
      </c>
      <c r="M24" s="37">
        <f>VLOOKUP(B24,[2]Sheet1!$B$16:$N$69,13,0)</f>
        <v>6164494388.7200012</v>
      </c>
      <c r="N24" s="30">
        <f>M24/$M$70</f>
        <v>9.92882567894917E-3</v>
      </c>
      <c r="O24" s="1"/>
    </row>
    <row r="25" spans="1:15" x14ac:dyDescent="0.25">
      <c r="A25" s="10">
        <f t="shared" si="0"/>
        <v>10</v>
      </c>
      <c r="B25" s="11" t="s">
        <v>17</v>
      </c>
      <c r="C25" s="29" t="s">
        <v>87</v>
      </c>
      <c r="D25" s="12" t="s">
        <v>2</v>
      </c>
      <c r="E25" s="13" t="s">
        <v>2</v>
      </c>
      <c r="F25" s="13"/>
      <c r="G25" s="14">
        <f>VLOOKUP(B25,[2]Sheet1!$B$16:$G$69,6,0)</f>
        <v>4885825</v>
      </c>
      <c r="H25" s="14">
        <f>VLOOKUP(B25,[1]Brokers!$B$9:$AD$69,29,0)</f>
        <v>0</v>
      </c>
      <c r="I25" s="14">
        <f>VLOOKUP(B25,[2]Sheet1!$B$16:$I$69,8,0)</f>
        <v>0</v>
      </c>
      <c r="J25" s="14">
        <f>VLOOKUP(B25,[2]Sheet1!$B$16:$J$69,9,0)</f>
        <v>450000</v>
      </c>
      <c r="K25" s="14"/>
      <c r="L25" s="37">
        <f>VLOOKUP(B25,[2]Sheet1!$B$16:$M$69,12,0)</f>
        <v>5335825</v>
      </c>
      <c r="M25" s="37">
        <f>VLOOKUP(B25,[2]Sheet1!$B$16:$N$69,13,0)</f>
        <v>5591193002.8800001</v>
      </c>
      <c r="N25" s="30">
        <f>M25/$M$70</f>
        <v>9.0054394022220565E-3</v>
      </c>
    </row>
    <row r="26" spans="1:15" x14ac:dyDescent="0.25">
      <c r="A26" s="10">
        <f t="shared" si="0"/>
        <v>11</v>
      </c>
      <c r="B26" s="11" t="s">
        <v>8</v>
      </c>
      <c r="C26" s="29" t="s">
        <v>119</v>
      </c>
      <c r="D26" s="12" t="s">
        <v>2</v>
      </c>
      <c r="E26" s="13" t="s">
        <v>2</v>
      </c>
      <c r="F26" s="13"/>
      <c r="G26" s="14">
        <f>VLOOKUP(B26,[2]Sheet1!$B$16:$G$69,6,0)</f>
        <v>400029793.40999997</v>
      </c>
      <c r="H26" s="14">
        <f>VLOOKUP(B26,[1]Brokers!$B$9:$AD$69,29,0)</f>
        <v>0</v>
      </c>
      <c r="I26" s="14">
        <f>VLOOKUP(B26,[2]Sheet1!$B$16:$I$69,8,0)</f>
        <v>4505280</v>
      </c>
      <c r="J26" s="14">
        <f>VLOOKUP(B26,[2]Sheet1!$B$16:$J$69,9,0)</f>
        <v>58871565</v>
      </c>
      <c r="K26" s="14"/>
      <c r="L26" s="37">
        <f>VLOOKUP(B26,[2]Sheet1!$B$16:$M$69,12,0)</f>
        <v>463406638.40999997</v>
      </c>
      <c r="M26" s="37">
        <f>VLOOKUP(B26,[2]Sheet1!$B$16:$N$69,13,0)</f>
        <v>4931674052.0299997</v>
      </c>
      <c r="N26" s="30">
        <f>M26/$M$70</f>
        <v>7.9431870450887114E-3</v>
      </c>
    </row>
    <row r="27" spans="1:15" x14ac:dyDescent="0.25">
      <c r="A27" s="10">
        <f t="shared" si="0"/>
        <v>12</v>
      </c>
      <c r="B27" s="11" t="s">
        <v>41</v>
      </c>
      <c r="C27" s="29" t="s">
        <v>91</v>
      </c>
      <c r="D27" s="12" t="s">
        <v>2</v>
      </c>
      <c r="E27" s="13" t="s">
        <v>2</v>
      </c>
      <c r="F27" s="13" t="s">
        <v>2</v>
      </c>
      <c r="G27" s="14">
        <f>VLOOKUP(B27,[2]Sheet1!$B$16:$G$69,6,0)</f>
        <v>163743544.28</v>
      </c>
      <c r="H27" s="14">
        <f>VLOOKUP(B27,[1]Brokers!$B$9:$AD$69,29,0)</f>
        <v>0</v>
      </c>
      <c r="I27" s="14">
        <f>VLOOKUP(B27,[2]Sheet1!$B$16:$I$69,8,0)</f>
        <v>3192740</v>
      </c>
      <c r="J27" s="14">
        <f>VLOOKUP(B27,[2]Sheet1!$B$16:$J$69,9,0)</f>
        <v>1896615</v>
      </c>
      <c r="K27" s="14"/>
      <c r="L27" s="37">
        <f>VLOOKUP(B27,[2]Sheet1!$B$16:$M$69,12,0)</f>
        <v>168832899.28</v>
      </c>
      <c r="M27" s="37">
        <f>VLOOKUP(B27,[2]Sheet1!$B$16:$N$69,13,0)</f>
        <v>3106437105.1399999</v>
      </c>
      <c r="N27" s="30">
        <f>M27/$M$70</f>
        <v>5.0033742517460325E-3</v>
      </c>
    </row>
    <row r="28" spans="1:15" x14ac:dyDescent="0.25">
      <c r="A28" s="10">
        <f t="shared" si="0"/>
        <v>13</v>
      </c>
      <c r="B28" s="11" t="s">
        <v>69</v>
      </c>
      <c r="C28" s="29" t="s">
        <v>70</v>
      </c>
      <c r="D28" s="12" t="s">
        <v>2</v>
      </c>
      <c r="E28" s="13"/>
      <c r="F28" s="13" t="s">
        <v>2</v>
      </c>
      <c r="G28" s="14">
        <f>VLOOKUP(B28,[2]Sheet1!$B$16:$G$69,6,0)</f>
        <v>22275526.68</v>
      </c>
      <c r="H28" s="14">
        <f>VLOOKUP(B28,[1]Brokers!$B$9:$AD$69,29,0)</f>
        <v>0</v>
      </c>
      <c r="I28" s="14">
        <f>VLOOKUP(B28,[2]Sheet1!$B$16:$I$69,8,0)</f>
        <v>3220000</v>
      </c>
      <c r="J28" s="14">
        <f>VLOOKUP(B28,[2]Sheet1!$B$16:$J$69,9,0)</f>
        <v>1346220</v>
      </c>
      <c r="K28" s="14"/>
      <c r="L28" s="37">
        <f>VLOOKUP(B28,[2]Sheet1!$B$16:$M$69,12,0)</f>
        <v>26841746.68</v>
      </c>
      <c r="M28" s="37">
        <f>VLOOKUP(B28,[2]Sheet1!$B$16:$N$69,13,0)</f>
        <v>3048140062.5699997</v>
      </c>
      <c r="N28" s="30">
        <f>M28/$M$70</f>
        <v>4.9094782828673919E-3</v>
      </c>
    </row>
    <row r="29" spans="1:15" x14ac:dyDescent="0.25">
      <c r="A29" s="10">
        <f t="shared" si="0"/>
        <v>14</v>
      </c>
      <c r="B29" s="11" t="s">
        <v>16</v>
      </c>
      <c r="C29" s="29" t="s">
        <v>77</v>
      </c>
      <c r="D29" s="12" t="s">
        <v>2</v>
      </c>
      <c r="E29" s="13"/>
      <c r="F29" s="13"/>
      <c r="G29" s="14">
        <f>VLOOKUP(B29,[2]Sheet1!$B$16:$G$69,6,0)</f>
        <v>0</v>
      </c>
      <c r="H29" s="14">
        <f>VLOOKUP(B29,[1]Brokers!$B$9:$AD$69,29,0)</f>
        <v>0</v>
      </c>
      <c r="I29" s="14">
        <f>VLOOKUP(B29,[2]Sheet1!$B$16:$I$69,8,0)</f>
        <v>0</v>
      </c>
      <c r="J29" s="14">
        <f>VLOOKUP(B29,[2]Sheet1!$B$16:$J$69,9,0)</f>
        <v>61953030</v>
      </c>
      <c r="K29" s="14"/>
      <c r="L29" s="37">
        <f>VLOOKUP(B29,[2]Sheet1!$B$16:$M$69,12,0)</f>
        <v>61953030</v>
      </c>
      <c r="M29" s="37">
        <f>VLOOKUP(B29,[2]Sheet1!$B$16:$N$69,13,0)</f>
        <v>2621922479.29</v>
      </c>
      <c r="N29" s="30">
        <f>M29/$M$70</f>
        <v>4.2229921221477581E-3</v>
      </c>
    </row>
    <row r="30" spans="1:15" x14ac:dyDescent="0.25">
      <c r="A30" s="10">
        <f t="shared" si="0"/>
        <v>15</v>
      </c>
      <c r="B30" s="11" t="s">
        <v>6</v>
      </c>
      <c r="C30" s="29" t="s">
        <v>75</v>
      </c>
      <c r="D30" s="12" t="s">
        <v>2</v>
      </c>
      <c r="E30" s="13" t="s">
        <v>2</v>
      </c>
      <c r="F30" s="13" t="s">
        <v>2</v>
      </c>
      <c r="G30" s="14">
        <f>VLOOKUP(B30,[2]Sheet1!$B$16:$G$69,6,0)</f>
        <v>25411516.969999999</v>
      </c>
      <c r="H30" s="14">
        <f>VLOOKUP(B30,[1]Brokers!$B$9:$AD$69,29,0)</f>
        <v>0</v>
      </c>
      <c r="I30" s="14">
        <f>VLOOKUP(B30,[2]Sheet1!$B$16:$I$69,8,0)</f>
        <v>0</v>
      </c>
      <c r="J30" s="14">
        <f>VLOOKUP(B30,[2]Sheet1!$B$16:$J$69,9,0)</f>
        <v>7743465</v>
      </c>
      <c r="K30" s="14"/>
      <c r="L30" s="37">
        <f>VLOOKUP(B30,[2]Sheet1!$B$16:$M$69,12,0)</f>
        <v>33154981.969999999</v>
      </c>
      <c r="M30" s="37">
        <f>VLOOKUP(B30,[2]Sheet1!$B$16:$N$69,13,0)</f>
        <v>1594248596.95</v>
      </c>
      <c r="N30" s="30">
        <f>M30/$M$70</f>
        <v>2.5677720523179181E-3</v>
      </c>
    </row>
    <row r="31" spans="1:15" x14ac:dyDescent="0.25">
      <c r="A31" s="10">
        <f t="shared" si="0"/>
        <v>16</v>
      </c>
      <c r="B31" s="11" t="s">
        <v>14</v>
      </c>
      <c r="C31" s="29" t="s">
        <v>92</v>
      </c>
      <c r="D31" s="12" t="s">
        <v>2</v>
      </c>
      <c r="E31" s="13" t="s">
        <v>2</v>
      </c>
      <c r="F31" s="13" t="s">
        <v>2</v>
      </c>
      <c r="G31" s="14">
        <f>VLOOKUP(B31,[2]Sheet1!$B$16:$G$69,6,0)</f>
        <v>368156875.89999998</v>
      </c>
      <c r="H31" s="14">
        <f>VLOOKUP(B31,[1]Brokers!$B$9:$AD$69,29,0)</f>
        <v>0</v>
      </c>
      <c r="I31" s="14">
        <f>VLOOKUP(B31,[2]Sheet1!$B$16:$I$69,8,0)</f>
        <v>0</v>
      </c>
      <c r="J31" s="14">
        <f>VLOOKUP(B31,[2]Sheet1!$B$16:$J$69,9,0)</f>
        <v>135045</v>
      </c>
      <c r="K31" s="14"/>
      <c r="L31" s="37">
        <f>VLOOKUP(B31,[2]Sheet1!$B$16:$M$69,12,0)</f>
        <v>368291920.89999998</v>
      </c>
      <c r="M31" s="37">
        <f>VLOOKUP(B31,[2]Sheet1!$B$16:$N$69,13,0)</f>
        <v>1381779624.3399999</v>
      </c>
      <c r="N31" s="30">
        <f>M31/$M$70</f>
        <v>2.2255594946927093E-3</v>
      </c>
    </row>
    <row r="32" spans="1:15" x14ac:dyDescent="0.25">
      <c r="A32" s="10">
        <f t="shared" si="0"/>
        <v>17</v>
      </c>
      <c r="B32" s="11" t="s">
        <v>18</v>
      </c>
      <c r="C32" s="29" t="s">
        <v>125</v>
      </c>
      <c r="D32" s="12" t="s">
        <v>2</v>
      </c>
      <c r="E32" s="13"/>
      <c r="F32" s="13"/>
      <c r="G32" s="14">
        <f>VLOOKUP(B32,[2]Sheet1!$B$16:$G$69,6,0)</f>
        <v>83564417.099999994</v>
      </c>
      <c r="H32" s="14">
        <f>VLOOKUP(B32,[1]Brokers!$B$9:$AD$69,29,0)</f>
        <v>0</v>
      </c>
      <c r="I32" s="14">
        <f>VLOOKUP(B32,[2]Sheet1!$B$16:$I$69,8,0)</f>
        <v>0</v>
      </c>
      <c r="J32" s="14">
        <f>VLOOKUP(B32,[2]Sheet1!$B$16:$J$69,9,0)</f>
        <v>10530</v>
      </c>
      <c r="K32" s="14"/>
      <c r="L32" s="37">
        <f>VLOOKUP(B32,[2]Sheet1!$B$16:$M$69,12,0)</f>
        <v>83574947.099999994</v>
      </c>
      <c r="M32" s="37">
        <f>VLOOKUP(B32,[2]Sheet1!$B$16:$N$69,13,0)</f>
        <v>1381690350.54</v>
      </c>
      <c r="N32" s="30">
        <f>M32/$M$70</f>
        <v>2.2254157060959483E-3</v>
      </c>
      <c r="O32" s="1"/>
    </row>
    <row r="33" spans="1:15" x14ac:dyDescent="0.25">
      <c r="A33" s="10">
        <f t="shared" si="0"/>
        <v>18</v>
      </c>
      <c r="B33" s="11" t="s">
        <v>3</v>
      </c>
      <c r="C33" s="29" t="s">
        <v>78</v>
      </c>
      <c r="D33" s="12" t="s">
        <v>2</v>
      </c>
      <c r="E33" s="13"/>
      <c r="F33" s="13" t="s">
        <v>2</v>
      </c>
      <c r="G33" s="14">
        <f>VLOOKUP(B33,[2]Sheet1!$B$16:$G$69,6,0)</f>
        <v>292379355.53000003</v>
      </c>
      <c r="H33" s="14">
        <f>VLOOKUP(B33,[1]Brokers!$B$9:$AD$69,29,0)</f>
        <v>0</v>
      </c>
      <c r="I33" s="14">
        <f>VLOOKUP(B33,[2]Sheet1!$B$16:$I$69,8,0)</f>
        <v>0</v>
      </c>
      <c r="J33" s="14">
        <f>VLOOKUP(B33,[2]Sheet1!$B$16:$J$69,9,0)</f>
        <v>5055885</v>
      </c>
      <c r="K33" s="14"/>
      <c r="L33" s="37">
        <f>VLOOKUP(B33,[2]Sheet1!$B$16:$M$69,12,0)</f>
        <v>297435240.53000003</v>
      </c>
      <c r="M33" s="37">
        <f>VLOOKUP(B33,[2]Sheet1!$B$16:$N$69,13,0)</f>
        <v>1239115780.5800002</v>
      </c>
      <c r="N33" s="30">
        <f>M33/$M$70</f>
        <v>1.9957783729880958E-3</v>
      </c>
      <c r="O33" s="1"/>
    </row>
    <row r="34" spans="1:15" x14ac:dyDescent="0.25">
      <c r="A34" s="10">
        <f t="shared" si="0"/>
        <v>19</v>
      </c>
      <c r="B34" s="11" t="s">
        <v>25</v>
      </c>
      <c r="C34" s="29" t="s">
        <v>83</v>
      </c>
      <c r="D34" s="12" t="s">
        <v>2</v>
      </c>
      <c r="E34" s="13"/>
      <c r="F34" s="13"/>
      <c r="G34" s="14">
        <f>VLOOKUP(B34,[2]Sheet1!$B$16:$G$69,6,0)</f>
        <v>8053044</v>
      </c>
      <c r="H34" s="14">
        <f>VLOOKUP(B34,[1]Brokers!$B$9:$AD$69,29,0)</f>
        <v>0</v>
      </c>
      <c r="I34" s="14">
        <f>VLOOKUP(B34,[2]Sheet1!$B$16:$I$69,8,0)</f>
        <v>0</v>
      </c>
      <c r="J34" s="14">
        <f>VLOOKUP(B34,[2]Sheet1!$B$16:$J$69,9,0)</f>
        <v>2997945</v>
      </c>
      <c r="K34" s="14"/>
      <c r="L34" s="37">
        <f>VLOOKUP(B34,[2]Sheet1!$B$16:$M$69,12,0)</f>
        <v>11050989</v>
      </c>
      <c r="M34" s="37">
        <f>VLOOKUP(B34,[2]Sheet1!$B$16:$N$69,13,0)</f>
        <v>1048453513.11</v>
      </c>
      <c r="N34" s="30">
        <f>M34/$M$70</f>
        <v>1.6886887241230109E-3</v>
      </c>
      <c r="O34" s="1"/>
    </row>
    <row r="35" spans="1:15" x14ac:dyDescent="0.25">
      <c r="A35" s="10">
        <f t="shared" si="0"/>
        <v>20</v>
      </c>
      <c r="B35" s="11" t="s">
        <v>11</v>
      </c>
      <c r="C35" s="29" t="s">
        <v>82</v>
      </c>
      <c r="D35" s="12" t="s">
        <v>2</v>
      </c>
      <c r="E35" s="13" t="s">
        <v>2</v>
      </c>
      <c r="F35" s="13"/>
      <c r="G35" s="14">
        <f>VLOOKUP(B35,[2]Sheet1!$B$16:$G$69,6,0)</f>
        <v>108591086.20999999</v>
      </c>
      <c r="H35" s="14">
        <f>VLOOKUP(B35,[1]Brokers!$B$9:$AD$69,29,0)</f>
        <v>0</v>
      </c>
      <c r="I35" s="14">
        <f>VLOOKUP(B35,[2]Sheet1!$B$16:$I$69,8,0)</f>
        <v>0</v>
      </c>
      <c r="J35" s="14">
        <f>VLOOKUP(B35,[2]Sheet1!$B$16:$J$69,9,0)</f>
        <v>28515420</v>
      </c>
      <c r="K35" s="14"/>
      <c r="L35" s="37">
        <f>VLOOKUP(B35,[2]Sheet1!$B$16:$M$69,12,0)</f>
        <v>137106506.20999998</v>
      </c>
      <c r="M35" s="37">
        <f>VLOOKUP(B35,[2]Sheet1!$B$16:$N$69,13,0)</f>
        <v>881678359.52999997</v>
      </c>
      <c r="N35" s="30">
        <f>M35/$M$70</f>
        <v>1.4200727885637567E-3</v>
      </c>
      <c r="O35" s="1"/>
    </row>
    <row r="36" spans="1:15" x14ac:dyDescent="0.25">
      <c r="A36" s="10">
        <f t="shared" si="0"/>
        <v>21</v>
      </c>
      <c r="B36" s="11" t="s">
        <v>63</v>
      </c>
      <c r="C36" s="29" t="s">
        <v>102</v>
      </c>
      <c r="D36" s="12" t="s">
        <v>2</v>
      </c>
      <c r="E36" s="13"/>
      <c r="F36" s="13"/>
      <c r="G36" s="14">
        <f>VLOOKUP(B36,[2]Sheet1!$B$16:$G$69,6,0)</f>
        <v>0</v>
      </c>
      <c r="H36" s="14">
        <f>VLOOKUP(B36,[1]Brokers!$B$9:$AD$69,29,0)</f>
        <v>0</v>
      </c>
      <c r="I36" s="14">
        <f>VLOOKUP(B36,[2]Sheet1!$B$16:$I$69,8,0)</f>
        <v>0</v>
      </c>
      <c r="J36" s="14">
        <f>VLOOKUP(B36,[2]Sheet1!$B$16:$J$69,9,0)</f>
        <v>0</v>
      </c>
      <c r="K36" s="14"/>
      <c r="L36" s="37">
        <f>VLOOKUP(B36,[2]Sheet1!$B$16:$M$69,12,0)</f>
        <v>0</v>
      </c>
      <c r="M36" s="37">
        <f>VLOOKUP(B36,[2]Sheet1!$B$16:$N$69,13,0)</f>
        <v>691129434</v>
      </c>
      <c r="N36" s="30">
        <f>M36/$M$70</f>
        <v>1.1131656935779379E-3</v>
      </c>
      <c r="O36" s="1"/>
    </row>
    <row r="37" spans="1:15" x14ac:dyDescent="0.25">
      <c r="A37" s="10">
        <f t="shared" si="0"/>
        <v>22</v>
      </c>
      <c r="B37" s="11" t="s">
        <v>36</v>
      </c>
      <c r="C37" s="29" t="s">
        <v>106</v>
      </c>
      <c r="D37" s="12" t="s">
        <v>2</v>
      </c>
      <c r="E37" s="13"/>
      <c r="F37" s="13"/>
      <c r="G37" s="14">
        <f>VLOOKUP(B37,[2]Sheet1!$B$16:$G$69,6,0)</f>
        <v>0</v>
      </c>
      <c r="H37" s="14">
        <f>VLOOKUP(B37,[1]Brokers!$B$9:$AD$69,29,0)</f>
        <v>0</v>
      </c>
      <c r="I37" s="14">
        <f>VLOOKUP(B37,[2]Sheet1!$B$16:$I$69,8,0)</f>
        <v>0</v>
      </c>
      <c r="J37" s="14">
        <f>VLOOKUP(B37,[2]Sheet1!$B$16:$J$69,9,0)</f>
        <v>0</v>
      </c>
      <c r="K37" s="14"/>
      <c r="L37" s="37">
        <f>VLOOKUP(B37,[2]Sheet1!$B$16:$M$69,12,0)</f>
        <v>0</v>
      </c>
      <c r="M37" s="37">
        <f>VLOOKUP(B37,[2]Sheet1!$B$16:$N$69,13,0)</f>
        <v>636605249.4799999</v>
      </c>
      <c r="N37" s="30">
        <f>M37/$M$70</f>
        <v>1.0253464679855614E-3</v>
      </c>
      <c r="O37" s="1"/>
    </row>
    <row r="38" spans="1:15" x14ac:dyDescent="0.25">
      <c r="A38" s="10">
        <f t="shared" si="0"/>
        <v>23</v>
      </c>
      <c r="B38" s="11" t="s">
        <v>38</v>
      </c>
      <c r="C38" s="29" t="s">
        <v>108</v>
      </c>
      <c r="D38" s="12" t="s">
        <v>2</v>
      </c>
      <c r="E38" s="13"/>
      <c r="F38" s="13"/>
      <c r="G38" s="14">
        <f>VLOOKUP(B38,[2]Sheet1!$B$16:$G$69,6,0)</f>
        <v>58281394.159999996</v>
      </c>
      <c r="H38" s="14">
        <f>VLOOKUP(B38,[1]Brokers!$B$9:$AD$69,29,0)</f>
        <v>0</v>
      </c>
      <c r="I38" s="14">
        <f>VLOOKUP(B38,[2]Sheet1!$B$16:$I$69,8,0)</f>
        <v>12814627.380000001</v>
      </c>
      <c r="J38" s="14">
        <f>VLOOKUP(B38,[2]Sheet1!$B$16:$J$69,9,0)</f>
        <v>13542615</v>
      </c>
      <c r="K38" s="14"/>
      <c r="L38" s="37">
        <f>VLOOKUP(B38,[2]Sheet1!$B$16:$M$69,12,0)</f>
        <v>84638636.539999992</v>
      </c>
      <c r="M38" s="37">
        <f>VLOOKUP(B38,[2]Sheet1!$B$16:$N$69,13,0)</f>
        <v>584924449.50999999</v>
      </c>
      <c r="N38" s="30">
        <f>M38/$M$70</f>
        <v>9.4210693178130886E-4</v>
      </c>
      <c r="O38" s="1"/>
    </row>
    <row r="39" spans="1:15" x14ac:dyDescent="0.25">
      <c r="A39" s="10">
        <f t="shared" si="0"/>
        <v>24</v>
      </c>
      <c r="B39" s="11" t="s">
        <v>37</v>
      </c>
      <c r="C39" s="29" t="s">
        <v>37</v>
      </c>
      <c r="D39" s="12" t="s">
        <v>2</v>
      </c>
      <c r="E39" s="13" t="s">
        <v>2</v>
      </c>
      <c r="F39" s="13"/>
      <c r="G39" s="14">
        <f>VLOOKUP(B39,[2]Sheet1!$B$16:$G$69,6,0)</f>
        <v>6480969.2799999993</v>
      </c>
      <c r="H39" s="14">
        <f>VLOOKUP(B39,[1]Brokers!$B$9:$AD$69,29,0)</f>
        <v>0</v>
      </c>
      <c r="I39" s="14">
        <f>VLOOKUP(B39,[2]Sheet1!$B$16:$I$69,8,0)</f>
        <v>1890000</v>
      </c>
      <c r="J39" s="14">
        <f>VLOOKUP(B39,[2]Sheet1!$B$16:$J$69,9,0)</f>
        <v>306945</v>
      </c>
      <c r="K39" s="14"/>
      <c r="L39" s="37">
        <f>VLOOKUP(B39,[2]Sheet1!$B$16:$M$69,12,0)</f>
        <v>8677914.2799999993</v>
      </c>
      <c r="M39" s="37">
        <f>VLOOKUP(B39,[2]Sheet1!$B$16:$N$69,13,0)</f>
        <v>558972822.55999994</v>
      </c>
      <c r="N39" s="30">
        <f>M39/$M$70</f>
        <v>9.0030801627849618E-4</v>
      </c>
      <c r="O39" s="1"/>
    </row>
    <row r="40" spans="1:15" x14ac:dyDescent="0.25">
      <c r="A40" s="10">
        <f t="shared" si="0"/>
        <v>25</v>
      </c>
      <c r="B40" s="11" t="s">
        <v>40</v>
      </c>
      <c r="C40" s="29" t="s">
        <v>101</v>
      </c>
      <c r="D40" s="12" t="s">
        <v>2</v>
      </c>
      <c r="E40" s="13"/>
      <c r="F40" s="13"/>
      <c r="G40" s="14">
        <f>VLOOKUP(B40,[2]Sheet1!$B$16:$G$69,6,0)</f>
        <v>2496751</v>
      </c>
      <c r="H40" s="14">
        <f>VLOOKUP(B40,[1]Brokers!$B$9:$AD$69,29,0)</f>
        <v>0</v>
      </c>
      <c r="I40" s="14">
        <f>VLOOKUP(B40,[2]Sheet1!$B$16:$I$69,8,0)</f>
        <v>0</v>
      </c>
      <c r="J40" s="14">
        <f>VLOOKUP(B40,[2]Sheet1!$B$16:$J$69,9,0)</f>
        <v>0</v>
      </c>
      <c r="K40" s="14"/>
      <c r="L40" s="37">
        <f>VLOOKUP(B40,[2]Sheet1!$B$16:$M$69,12,0)</f>
        <v>2496751</v>
      </c>
      <c r="M40" s="37">
        <f>VLOOKUP(B40,[2]Sheet1!$B$16:$N$69,13,0)</f>
        <v>351649517.07000005</v>
      </c>
      <c r="N40" s="30">
        <f>M40/$M$70</f>
        <v>5.6638331303593924E-4</v>
      </c>
      <c r="O40" s="1"/>
    </row>
    <row r="41" spans="1:15" x14ac:dyDescent="0.25">
      <c r="A41" s="10">
        <f t="shared" si="0"/>
        <v>26</v>
      </c>
      <c r="B41" s="11" t="s">
        <v>19</v>
      </c>
      <c r="C41" s="29" t="s">
        <v>84</v>
      </c>
      <c r="D41" s="12" t="s">
        <v>2</v>
      </c>
      <c r="E41" s="13"/>
      <c r="F41" s="13"/>
      <c r="G41" s="14">
        <f>VLOOKUP(B41,[2]Sheet1!$B$16:$G$69,6,0)</f>
        <v>60206606.280000001</v>
      </c>
      <c r="H41" s="14">
        <f>VLOOKUP(B41,[1]Brokers!$B$9:$AD$69,29,0)</f>
        <v>0</v>
      </c>
      <c r="I41" s="14">
        <f>VLOOKUP(B41,[2]Sheet1!$B$16:$I$69,8,0)</f>
        <v>0</v>
      </c>
      <c r="J41" s="14">
        <f>VLOOKUP(B41,[2]Sheet1!$B$16:$J$69,9,0)</f>
        <v>0</v>
      </c>
      <c r="K41" s="14"/>
      <c r="L41" s="37">
        <f>VLOOKUP(B41,[2]Sheet1!$B$16:$M$69,12,0)</f>
        <v>60206606.280000001</v>
      </c>
      <c r="M41" s="37">
        <f>VLOOKUP(B41,[2]Sheet1!$B$16:$N$69,13,0)</f>
        <v>307561416.99000001</v>
      </c>
      <c r="N41" s="30">
        <f>M41/$M$70</f>
        <v>4.9537293771442336E-4</v>
      </c>
      <c r="O41" s="1"/>
    </row>
    <row r="42" spans="1:15" x14ac:dyDescent="0.25">
      <c r="A42" s="10">
        <v>27</v>
      </c>
      <c r="B42" s="11" t="s">
        <v>23</v>
      </c>
      <c r="C42" s="29" t="s">
        <v>88</v>
      </c>
      <c r="D42" s="12" t="s">
        <v>2</v>
      </c>
      <c r="E42" s="13"/>
      <c r="F42" s="13"/>
      <c r="G42" s="14">
        <f>VLOOKUP(B42,[2]Sheet1!$B$16:$G$69,6,0)</f>
        <v>12430756</v>
      </c>
      <c r="H42" s="14">
        <f>VLOOKUP(B42,[1]Brokers!$B$9:$AD$69,29,0)</f>
        <v>0</v>
      </c>
      <c r="I42" s="14">
        <f>VLOOKUP(B42,[2]Sheet1!$B$16:$I$69,8,0)</f>
        <v>0</v>
      </c>
      <c r="J42" s="14">
        <f>VLOOKUP(B42,[2]Sheet1!$B$16:$J$69,9,0)</f>
        <v>16006635</v>
      </c>
      <c r="K42" s="14"/>
      <c r="L42" s="37">
        <f>VLOOKUP(B42,[2]Sheet1!$B$16:$M$69,12,0)</f>
        <v>28437391</v>
      </c>
      <c r="M42" s="37">
        <f>VLOOKUP(B42,[2]Sheet1!$B$16:$N$69,13,0)</f>
        <v>278581396.57999998</v>
      </c>
      <c r="N42" s="30">
        <f>M42/$M$70</f>
        <v>4.4869634873904995E-4</v>
      </c>
      <c r="O42" s="1"/>
    </row>
    <row r="43" spans="1:15" x14ac:dyDescent="0.25">
      <c r="A43" s="10">
        <v>28</v>
      </c>
      <c r="B43" s="11" t="s">
        <v>24</v>
      </c>
      <c r="C43" s="29" t="s">
        <v>86</v>
      </c>
      <c r="D43" s="12" t="s">
        <v>2</v>
      </c>
      <c r="E43" s="13" t="s">
        <v>2</v>
      </c>
      <c r="F43" s="13" t="s">
        <v>2</v>
      </c>
      <c r="G43" s="14">
        <f>VLOOKUP(B43,[2]Sheet1!$B$16:$G$69,6,0)</f>
        <v>135041000</v>
      </c>
      <c r="H43" s="14">
        <f>VLOOKUP(B43,[1]Brokers!$B$9:$AD$69,29,0)</f>
        <v>0</v>
      </c>
      <c r="I43" s="14">
        <f>VLOOKUP(B43,[2]Sheet1!$B$16:$I$69,8,0)</f>
        <v>0</v>
      </c>
      <c r="J43" s="14">
        <f>VLOOKUP(B43,[2]Sheet1!$B$16:$J$69,9,0)</f>
        <v>5279265</v>
      </c>
      <c r="K43" s="14"/>
      <c r="L43" s="37">
        <f>VLOOKUP(B43,[2]Sheet1!$B$16:$M$69,12,0)</f>
        <v>140320265</v>
      </c>
      <c r="M43" s="37">
        <f>VLOOKUP(B43,[2]Sheet1!$B$16:$N$69,13,0)</f>
        <v>272092274.92000002</v>
      </c>
      <c r="N43" s="30">
        <f>M43/$M$70</f>
        <v>4.3824466305181372E-4</v>
      </c>
      <c r="O43" s="1"/>
    </row>
    <row r="44" spans="1:15" x14ac:dyDescent="0.25">
      <c r="A44" s="10">
        <f t="shared" si="0"/>
        <v>29</v>
      </c>
      <c r="B44" s="11" t="s">
        <v>13</v>
      </c>
      <c r="C44" s="29" t="s">
        <v>90</v>
      </c>
      <c r="D44" s="12" t="s">
        <v>2</v>
      </c>
      <c r="E44" s="13"/>
      <c r="F44" s="13"/>
      <c r="G44" s="14">
        <f>VLOOKUP(B44,[2]Sheet1!$B$16:$G$69,6,0)</f>
        <v>14947046.810000001</v>
      </c>
      <c r="H44" s="14">
        <f>VLOOKUP(B44,[1]Brokers!$B$9:$AD$69,29,0)</f>
        <v>0</v>
      </c>
      <c r="I44" s="14">
        <f>VLOOKUP(B44,[2]Sheet1!$B$16:$I$69,8,0)</f>
        <v>0</v>
      </c>
      <c r="J44" s="14">
        <f>VLOOKUP(B44,[2]Sheet1!$B$16:$J$69,9,0)</f>
        <v>6897825</v>
      </c>
      <c r="K44" s="14"/>
      <c r="L44" s="37">
        <f>VLOOKUP(B44,[2]Sheet1!$B$16:$M$69,12,0)</f>
        <v>21844871.810000002</v>
      </c>
      <c r="M44" s="37">
        <f>VLOOKUP(B44,[2]Sheet1!$B$16:$N$69,13,0)</f>
        <v>265003083.01000002</v>
      </c>
      <c r="N44" s="30">
        <f>M44/$M$70</f>
        <v>4.2682647589151656E-4</v>
      </c>
      <c r="O44" s="1"/>
    </row>
    <row r="45" spans="1:15" x14ac:dyDescent="0.25">
      <c r="A45" s="10">
        <f t="shared" si="0"/>
        <v>30</v>
      </c>
      <c r="B45" s="11" t="s">
        <v>43</v>
      </c>
      <c r="C45" s="29" t="s">
        <v>111</v>
      </c>
      <c r="D45" s="12" t="s">
        <v>2</v>
      </c>
      <c r="E45" s="13" t="s">
        <v>2</v>
      </c>
      <c r="F45" s="13" t="s">
        <v>2</v>
      </c>
      <c r="G45" s="14">
        <f>VLOOKUP(B45,[2]Sheet1!$B$16:$G$69,6,0)</f>
        <v>510000</v>
      </c>
      <c r="H45" s="14">
        <f>VLOOKUP(B45,[1]Brokers!$B$9:$AD$69,29,0)</f>
        <v>0</v>
      </c>
      <c r="I45" s="14">
        <f>VLOOKUP(B45,[2]Sheet1!$B$16:$I$69,8,0)</f>
        <v>0</v>
      </c>
      <c r="J45" s="14">
        <f>VLOOKUP(B45,[2]Sheet1!$B$16:$J$69,9,0)</f>
        <v>2071035</v>
      </c>
      <c r="K45" s="14"/>
      <c r="L45" s="37">
        <f>VLOOKUP(B45,[2]Sheet1!$B$16:$M$69,12,0)</f>
        <v>2581035</v>
      </c>
      <c r="M45" s="37">
        <f>VLOOKUP(B45,[2]Sheet1!$B$16:$N$69,13,0)</f>
        <v>201374229.59999999</v>
      </c>
      <c r="N45" s="30">
        <f>M45/$M$70</f>
        <v>3.2434284076722866E-4</v>
      </c>
      <c r="O45" s="1"/>
    </row>
    <row r="46" spans="1:15" x14ac:dyDescent="0.25">
      <c r="A46" s="10">
        <f t="shared" si="0"/>
        <v>31</v>
      </c>
      <c r="B46" s="11" t="s">
        <v>31</v>
      </c>
      <c r="C46" s="29" t="s">
        <v>97</v>
      </c>
      <c r="D46" s="12" t="s">
        <v>2</v>
      </c>
      <c r="E46" s="13"/>
      <c r="F46" s="13"/>
      <c r="G46" s="14">
        <f>VLOOKUP(B46,[2]Sheet1!$B$16:$G$69,6,0)</f>
        <v>5067983.45</v>
      </c>
      <c r="H46" s="14">
        <f>VLOOKUP(B46,[1]Brokers!$B$9:$AD$69,29,0)</f>
        <v>0</v>
      </c>
      <c r="I46" s="14">
        <f>VLOOKUP(B46,[2]Sheet1!$B$16:$I$69,8,0)</f>
        <v>0</v>
      </c>
      <c r="J46" s="14">
        <f>VLOOKUP(B46,[2]Sheet1!$B$16:$J$69,9,0)</f>
        <v>1781280</v>
      </c>
      <c r="K46" s="14"/>
      <c r="L46" s="37">
        <f>VLOOKUP(B46,[2]Sheet1!$B$16:$M$69,12,0)</f>
        <v>6849263.4500000002</v>
      </c>
      <c r="M46" s="37">
        <f>VLOOKUP(B46,[2]Sheet1!$B$16:$N$69,13,0)</f>
        <v>192181246.14999998</v>
      </c>
      <c r="N46" s="30">
        <f>M46/$M$70</f>
        <v>3.0953618763578388E-4</v>
      </c>
      <c r="O46" s="1"/>
    </row>
    <row r="47" spans="1:15" x14ac:dyDescent="0.25">
      <c r="A47" s="10">
        <f t="shared" si="0"/>
        <v>32</v>
      </c>
      <c r="B47" s="11" t="s">
        <v>30</v>
      </c>
      <c r="C47" s="29" t="s">
        <v>96</v>
      </c>
      <c r="D47" s="12" t="s">
        <v>2</v>
      </c>
      <c r="E47" s="13"/>
      <c r="F47" s="13"/>
      <c r="G47" s="14">
        <f>VLOOKUP(B47,[2]Sheet1!$B$16:$G$69,6,0)</f>
        <v>5647132.5199999996</v>
      </c>
      <c r="H47" s="14">
        <f>VLOOKUP(B47,[1]Brokers!$B$9:$AD$69,29,0)</f>
        <v>0</v>
      </c>
      <c r="I47" s="14">
        <f>VLOOKUP(B47,[2]Sheet1!$B$16:$I$69,8,0)</f>
        <v>0</v>
      </c>
      <c r="J47" s="14">
        <f>VLOOKUP(B47,[2]Sheet1!$B$16:$J$69,9,0)</f>
        <v>2012895</v>
      </c>
      <c r="K47" s="14"/>
      <c r="L47" s="37">
        <f>VLOOKUP(B47,[2]Sheet1!$B$16:$M$69,12,0)</f>
        <v>7660027.5199999996</v>
      </c>
      <c r="M47" s="37">
        <f>VLOOKUP(B47,[2]Sheet1!$B$16:$N$69,13,0)</f>
        <v>136116757.80000001</v>
      </c>
      <c r="N47" s="30">
        <f>M47/$M$70</f>
        <v>2.1923607597939054E-4</v>
      </c>
      <c r="O47" s="1"/>
    </row>
    <row r="48" spans="1:15" x14ac:dyDescent="0.25">
      <c r="A48" s="10">
        <f t="shared" si="0"/>
        <v>33</v>
      </c>
      <c r="B48" s="11" t="s">
        <v>33</v>
      </c>
      <c r="C48" s="29" t="s">
        <v>103</v>
      </c>
      <c r="D48" s="12" t="s">
        <v>2</v>
      </c>
      <c r="E48" s="13"/>
      <c r="F48" s="13"/>
      <c r="G48" s="14">
        <f>VLOOKUP(B48,[2]Sheet1!$B$16:$G$69,6,0)</f>
        <v>3626094.88</v>
      </c>
      <c r="H48" s="14">
        <f>VLOOKUP(B48,[1]Brokers!$B$9:$AD$69,29,0)</f>
        <v>0</v>
      </c>
      <c r="I48" s="14">
        <f>VLOOKUP(B48,[2]Sheet1!$B$16:$I$69,8,0)</f>
        <v>0</v>
      </c>
      <c r="J48" s="14">
        <f>VLOOKUP(B48,[2]Sheet1!$B$16:$J$69,9,0)</f>
        <v>3928860</v>
      </c>
      <c r="K48" s="14"/>
      <c r="L48" s="37">
        <f>VLOOKUP(B48,[2]Sheet1!$B$16:$M$69,12,0)</f>
        <v>7554954.8799999999</v>
      </c>
      <c r="M48" s="37">
        <f>VLOOKUP(B48,[2]Sheet1!$B$16:$N$69,13,0)</f>
        <v>134180862.85999998</v>
      </c>
      <c r="N48" s="30">
        <f>M48/$M$70</f>
        <v>2.16118032198348E-4</v>
      </c>
      <c r="O48" s="1"/>
    </row>
    <row r="49" spans="1:15" x14ac:dyDescent="0.25">
      <c r="A49" s="10">
        <f t="shared" si="0"/>
        <v>34</v>
      </c>
      <c r="B49" s="11" t="s">
        <v>4</v>
      </c>
      <c r="C49" s="29" t="s">
        <v>93</v>
      </c>
      <c r="D49" s="12" t="s">
        <v>2</v>
      </c>
      <c r="E49" s="13"/>
      <c r="F49" s="13" t="s">
        <v>2</v>
      </c>
      <c r="G49" s="14">
        <f>VLOOKUP(B49,[2]Sheet1!$B$16:$G$69,6,0)</f>
        <v>6760628.0499999998</v>
      </c>
      <c r="H49" s="14">
        <f>VLOOKUP(B49,[1]Brokers!$B$9:$AD$69,29,0)</f>
        <v>0</v>
      </c>
      <c r="I49" s="14">
        <f>VLOOKUP(B49,[2]Sheet1!$B$16:$I$69,8,0)</f>
        <v>0</v>
      </c>
      <c r="J49" s="14">
        <f>VLOOKUP(B49,[2]Sheet1!$B$16:$J$69,9,0)</f>
        <v>1555695</v>
      </c>
      <c r="K49" s="14"/>
      <c r="L49" s="37">
        <f>VLOOKUP(B49,[2]Sheet1!$B$16:$M$69,12,0)</f>
        <v>8316323.0499999998</v>
      </c>
      <c r="M49" s="37">
        <f>VLOOKUP(B49,[2]Sheet1!$B$16:$N$69,13,0)</f>
        <v>122021295.02999999</v>
      </c>
      <c r="N49" s="30">
        <f>M49/$M$70</f>
        <v>1.9653325821650377E-4</v>
      </c>
    </row>
    <row r="50" spans="1:15" x14ac:dyDescent="0.25">
      <c r="A50" s="10">
        <f t="shared" ref="A50:A67" si="1">+A49+1</f>
        <v>35</v>
      </c>
      <c r="B50" s="11" t="s">
        <v>47</v>
      </c>
      <c r="C50" s="29" t="s">
        <v>98</v>
      </c>
      <c r="D50" s="12" t="s">
        <v>2</v>
      </c>
      <c r="E50" s="13"/>
      <c r="F50" s="13"/>
      <c r="G50" s="14">
        <f>VLOOKUP(B50,[2]Sheet1!$B$16:$G$69,6,0)</f>
        <v>309000</v>
      </c>
      <c r="H50" s="14">
        <f>VLOOKUP(B50,[1]Brokers!$B$9:$AD$69,29,0)</f>
        <v>0</v>
      </c>
      <c r="I50" s="14">
        <f>VLOOKUP(B50,[2]Sheet1!$B$16:$I$69,8,0)</f>
        <v>0</v>
      </c>
      <c r="J50" s="14">
        <f>VLOOKUP(B50,[2]Sheet1!$B$16:$J$69,9,0)</f>
        <v>0</v>
      </c>
      <c r="K50" s="14"/>
      <c r="L50" s="37">
        <f>VLOOKUP(B50,[2]Sheet1!$B$16:$M$69,12,0)</f>
        <v>309000</v>
      </c>
      <c r="M50" s="37">
        <f>VLOOKUP(B50,[2]Sheet1!$B$16:$N$69,13,0)</f>
        <v>121823369.18000001</v>
      </c>
      <c r="N50" s="30">
        <f>M50/$M$70</f>
        <v>1.9621446949871313E-4</v>
      </c>
    </row>
    <row r="51" spans="1:15" s="16" customFormat="1" x14ac:dyDescent="0.25">
      <c r="A51" s="10">
        <f t="shared" si="1"/>
        <v>36</v>
      </c>
      <c r="B51" s="11" t="s">
        <v>28</v>
      </c>
      <c r="C51" s="29" t="s">
        <v>107</v>
      </c>
      <c r="D51" s="12" t="s">
        <v>2</v>
      </c>
      <c r="E51" s="13"/>
      <c r="F51" s="13"/>
      <c r="G51" s="14">
        <f>VLOOKUP(B51,[2]Sheet1!$B$16:$G$69,6,0)</f>
        <v>8895661.8499999996</v>
      </c>
      <c r="H51" s="14">
        <f>VLOOKUP(B51,[1]Brokers!$B$9:$AD$69,29,0)</f>
        <v>0</v>
      </c>
      <c r="I51" s="14">
        <f>VLOOKUP(B51,[2]Sheet1!$B$16:$I$69,8,0)</f>
        <v>490000</v>
      </c>
      <c r="J51" s="14">
        <f>VLOOKUP(B51,[2]Sheet1!$B$16:$J$69,9,0)</f>
        <v>2235015</v>
      </c>
      <c r="K51" s="14"/>
      <c r="L51" s="37">
        <f>VLOOKUP(B51,[2]Sheet1!$B$16:$M$69,12,0)</f>
        <v>11620676.85</v>
      </c>
      <c r="M51" s="37">
        <f>VLOOKUP(B51,[2]Sheet1!$B$16:$N$69,13,0)</f>
        <v>87776914.339999989</v>
      </c>
      <c r="N51" s="30">
        <f>M51/$M$70</f>
        <v>1.4137764205165846E-4</v>
      </c>
      <c r="O51" s="15"/>
    </row>
    <row r="52" spans="1:15" x14ac:dyDescent="0.25">
      <c r="A52" s="10">
        <f t="shared" si="1"/>
        <v>37</v>
      </c>
      <c r="B52" s="11" t="s">
        <v>20</v>
      </c>
      <c r="C52" s="29" t="s">
        <v>100</v>
      </c>
      <c r="D52" s="12" t="s">
        <v>2</v>
      </c>
      <c r="E52" s="13"/>
      <c r="F52" s="13"/>
      <c r="G52" s="14">
        <f>VLOOKUP(B52,[2]Sheet1!$B$16:$G$69,6,0)</f>
        <v>4256985</v>
      </c>
      <c r="H52" s="14">
        <f>VLOOKUP(B52,[1]Brokers!$B$9:$AD$69,29,0)</f>
        <v>0</v>
      </c>
      <c r="I52" s="14">
        <f>VLOOKUP(B52,[2]Sheet1!$B$16:$I$69,8,0)</f>
        <v>0</v>
      </c>
      <c r="J52" s="14">
        <f>VLOOKUP(B52,[2]Sheet1!$B$16:$J$69,9,0)</f>
        <v>2357280</v>
      </c>
      <c r="K52" s="14"/>
      <c r="L52" s="37">
        <f>VLOOKUP(B52,[2]Sheet1!$B$16:$M$69,12,0)</f>
        <v>6614265</v>
      </c>
      <c r="M52" s="37">
        <f>VLOOKUP(B52,[2]Sheet1!$B$16:$N$69,13,0)</f>
        <v>77185687.760000005</v>
      </c>
      <c r="N52" s="30">
        <f>M52/$M$70</f>
        <v>1.2431891252608776E-4</v>
      </c>
    </row>
    <row r="53" spans="1:15" x14ac:dyDescent="0.25">
      <c r="A53" s="10">
        <f t="shared" si="1"/>
        <v>38</v>
      </c>
      <c r="B53" s="11" t="s">
        <v>22</v>
      </c>
      <c r="C53" s="29" t="s">
        <v>94</v>
      </c>
      <c r="D53" s="12" t="s">
        <v>2</v>
      </c>
      <c r="E53" s="13"/>
      <c r="F53" s="13"/>
      <c r="G53" s="14">
        <f>VLOOKUP(B53,[2]Sheet1!$B$16:$G$69,6,0)</f>
        <v>3286022.34</v>
      </c>
      <c r="H53" s="14">
        <f>VLOOKUP(B53,[1]Brokers!$B$9:$AD$69,29,0)</f>
        <v>0</v>
      </c>
      <c r="I53" s="14">
        <f>VLOOKUP(B53,[2]Sheet1!$B$16:$I$69,8,0)</f>
        <v>0</v>
      </c>
      <c r="J53" s="14">
        <f>VLOOKUP(B53,[2]Sheet1!$B$16:$J$69,9,0)</f>
        <v>1611090</v>
      </c>
      <c r="K53" s="14"/>
      <c r="L53" s="37">
        <f>VLOOKUP(B53,[2]Sheet1!$B$16:$M$69,12,0)</f>
        <v>4897112.34</v>
      </c>
      <c r="M53" s="37">
        <f>VLOOKUP(B53,[2]Sheet1!$B$16:$N$69,13,0)</f>
        <v>59031936.469999999</v>
      </c>
      <c r="N53" s="30">
        <f>M53/$M$70</f>
        <v>9.5079623687212704E-5</v>
      </c>
    </row>
    <row r="54" spans="1:15" x14ac:dyDescent="0.25">
      <c r="A54" s="10">
        <f t="shared" si="1"/>
        <v>39</v>
      </c>
      <c r="B54" s="11" t="s">
        <v>66</v>
      </c>
      <c r="C54" s="29" t="s">
        <v>67</v>
      </c>
      <c r="D54" s="12" t="s">
        <v>2</v>
      </c>
      <c r="E54" s="13"/>
      <c r="F54" s="13"/>
      <c r="G54" s="14">
        <f>VLOOKUP(B54,[2]Sheet1!$B$16:$G$69,6,0)</f>
        <v>12772254.100000001</v>
      </c>
      <c r="H54" s="14">
        <f>VLOOKUP(B54,[1]Brokers!$B$9:$AD$69,29,0)</f>
        <v>0</v>
      </c>
      <c r="I54" s="14">
        <f>VLOOKUP(B54,[2]Sheet1!$B$16:$I$69,8,0)</f>
        <v>0</v>
      </c>
      <c r="J54" s="14">
        <f>VLOOKUP(B54,[2]Sheet1!$B$16:$J$69,9,0)</f>
        <v>1043010</v>
      </c>
      <c r="K54" s="14"/>
      <c r="L54" s="37">
        <f>VLOOKUP(B54,[2]Sheet1!$B$16:$M$69,12,0)</f>
        <v>13815264.100000001</v>
      </c>
      <c r="M54" s="37">
        <f>VLOOKUP(B54,[2]Sheet1!$B$16:$N$69,13,0)</f>
        <v>56269234.500000007</v>
      </c>
      <c r="N54" s="30">
        <f>M54/$M$70</f>
        <v>9.0629885471340133E-5</v>
      </c>
    </row>
    <row r="55" spans="1:15" x14ac:dyDescent="0.25">
      <c r="A55" s="10">
        <f t="shared" si="1"/>
        <v>40</v>
      </c>
      <c r="B55" s="11" t="s">
        <v>114</v>
      </c>
      <c r="C55" s="29" t="s">
        <v>115</v>
      </c>
      <c r="D55" s="12" t="s">
        <v>2</v>
      </c>
      <c r="E55" s="13"/>
      <c r="F55" s="13"/>
      <c r="G55" s="14">
        <f>VLOOKUP(B55,[2]Sheet1!$B$16:$G$69,6,0)</f>
        <v>3271478.11</v>
      </c>
      <c r="H55" s="14">
        <v>0</v>
      </c>
      <c r="I55" s="14">
        <f>VLOOKUP(B55,[2]Sheet1!$B$16:$I$69,8,0)</f>
        <v>0</v>
      </c>
      <c r="J55" s="14">
        <f>VLOOKUP(B55,[2]Sheet1!$B$16:$J$69,9,0)</f>
        <v>3298365</v>
      </c>
      <c r="K55" s="14"/>
      <c r="L55" s="37">
        <f>VLOOKUP(B55,[2]Sheet1!$B$16:$M$69,12,0)</f>
        <v>6569843.1099999994</v>
      </c>
      <c r="M55" s="37">
        <f>VLOOKUP(B55,[2]Sheet1!$B$16:$N$69,13,0)</f>
        <v>54027326.700000003</v>
      </c>
      <c r="N55" s="30">
        <f>M55/$M$70</f>
        <v>8.701896293157634E-5</v>
      </c>
    </row>
    <row r="56" spans="1:15" x14ac:dyDescent="0.25">
      <c r="A56" s="10">
        <f t="shared" si="1"/>
        <v>41</v>
      </c>
      <c r="B56" s="11" t="s">
        <v>45</v>
      </c>
      <c r="C56" s="29" t="s">
        <v>45</v>
      </c>
      <c r="D56" s="12" t="s">
        <v>2</v>
      </c>
      <c r="E56" s="13"/>
      <c r="F56" s="13"/>
      <c r="G56" s="14">
        <f>VLOOKUP(B56,[2]Sheet1!$B$16:$G$69,6,0)</f>
        <v>0</v>
      </c>
      <c r="H56" s="14">
        <f>VLOOKUP(B56,[1]Brokers!$B$9:$AD$69,29,0)</f>
        <v>0</v>
      </c>
      <c r="I56" s="14">
        <f>VLOOKUP(B56,[2]Sheet1!$B$16:$I$69,8,0)</f>
        <v>0</v>
      </c>
      <c r="J56" s="14">
        <f>VLOOKUP(B56,[2]Sheet1!$B$16:$J$69,9,0)</f>
        <v>0</v>
      </c>
      <c r="K56" s="14"/>
      <c r="L56" s="37">
        <f>VLOOKUP(B56,[2]Sheet1!$B$16:$M$69,12,0)</f>
        <v>0</v>
      </c>
      <c r="M56" s="37">
        <f>VLOOKUP(B56,[2]Sheet1!$B$16:$N$69,13,0)</f>
        <v>42485653.460000001</v>
      </c>
      <c r="N56" s="30">
        <f>M56/$M$70</f>
        <v>6.8429399146257189E-5</v>
      </c>
    </row>
    <row r="57" spans="1:15" x14ac:dyDescent="0.25">
      <c r="A57" s="10">
        <f t="shared" si="1"/>
        <v>42</v>
      </c>
      <c r="B57" s="11" t="s">
        <v>71</v>
      </c>
      <c r="C57" s="29" t="s">
        <v>68</v>
      </c>
      <c r="D57" s="12" t="s">
        <v>2</v>
      </c>
      <c r="E57" s="13"/>
      <c r="F57" s="13"/>
      <c r="G57" s="14">
        <f>VLOOKUP(B57,[2]Sheet1!$B$16:$G$69,6,0)</f>
        <v>0</v>
      </c>
      <c r="H57" s="14">
        <f>VLOOKUP(B57,[1]Brokers!$B$9:$AD$69,29,0)</f>
        <v>0</v>
      </c>
      <c r="I57" s="14">
        <f>VLOOKUP(B57,[2]Sheet1!$B$16:$I$69,8,0)</f>
        <v>0</v>
      </c>
      <c r="J57" s="14">
        <f>VLOOKUP(B57,[2]Sheet1!$B$16:$J$69,9,0)</f>
        <v>0</v>
      </c>
      <c r="K57" s="14"/>
      <c r="L57" s="37">
        <f>VLOOKUP(B57,[2]Sheet1!$B$16:$M$69,12,0)</f>
        <v>0</v>
      </c>
      <c r="M57" s="37">
        <f>VLOOKUP(B57,[2]Sheet1!$B$16:$N$69,13,0)</f>
        <v>34934938.200000003</v>
      </c>
      <c r="N57" s="30">
        <f>M57/$M$70</f>
        <v>5.6267860690629182E-5</v>
      </c>
    </row>
    <row r="58" spans="1:15" x14ac:dyDescent="0.25">
      <c r="A58" s="10">
        <f t="shared" si="1"/>
        <v>43</v>
      </c>
      <c r="B58" s="11" t="s">
        <v>21</v>
      </c>
      <c r="C58" s="29" t="s">
        <v>79</v>
      </c>
      <c r="D58" s="12" t="s">
        <v>2</v>
      </c>
      <c r="E58" s="13"/>
      <c r="F58" s="13"/>
      <c r="G58" s="14">
        <f>VLOOKUP(B58,[2]Sheet1!$B$16:$G$69,6,0)</f>
        <v>0</v>
      </c>
      <c r="H58" s="14">
        <f>VLOOKUP(B58,[1]Brokers!$B$9:$AD$69,29,0)</f>
        <v>0</v>
      </c>
      <c r="I58" s="14">
        <f>VLOOKUP(B58,[2]Sheet1!$B$16:$I$69,8,0)</f>
        <v>0</v>
      </c>
      <c r="J58" s="14">
        <f>VLOOKUP(B58,[2]Sheet1!$B$16:$J$69,9,0)</f>
        <v>0</v>
      </c>
      <c r="K58" s="14"/>
      <c r="L58" s="37">
        <f>VLOOKUP(B58,[2]Sheet1!$B$16:$M$69,12,0)</f>
        <v>0</v>
      </c>
      <c r="M58" s="37">
        <f>VLOOKUP(B58,[2]Sheet1!$B$16:$N$69,13,0)</f>
        <v>28247990.789999999</v>
      </c>
      <c r="N58" s="30">
        <f>M58/$M$70</f>
        <v>4.5497547511387785E-5</v>
      </c>
    </row>
    <row r="59" spans="1:15" x14ac:dyDescent="0.25">
      <c r="A59" s="10">
        <f t="shared" si="1"/>
        <v>44</v>
      </c>
      <c r="B59" s="11" t="s">
        <v>29</v>
      </c>
      <c r="C59" s="29" t="s">
        <v>99</v>
      </c>
      <c r="D59" s="12" t="s">
        <v>2</v>
      </c>
      <c r="E59" s="13"/>
      <c r="F59" s="13"/>
      <c r="G59" s="14">
        <f>VLOOKUP(B59,[2]Sheet1!$B$16:$G$69,6,0)</f>
        <v>6081600</v>
      </c>
      <c r="H59" s="14">
        <f>VLOOKUP(B59,[1]Brokers!$B$9:$AD$69,29,0)</f>
        <v>0</v>
      </c>
      <c r="I59" s="14">
        <f>VLOOKUP(B59,[2]Sheet1!$B$16:$I$69,8,0)</f>
        <v>0</v>
      </c>
      <c r="J59" s="14">
        <f>VLOOKUP(B59,[2]Sheet1!$B$16:$J$69,9,0)</f>
        <v>900000</v>
      </c>
      <c r="K59" s="14"/>
      <c r="L59" s="37">
        <f>VLOOKUP(B59,[2]Sheet1!$B$16:$M$69,12,0)</f>
        <v>6981600</v>
      </c>
      <c r="M59" s="37">
        <f>VLOOKUP(B59,[2]Sheet1!$B$16:$N$69,13,0)</f>
        <v>25567425.27</v>
      </c>
      <c r="N59" s="30">
        <f>M59/$M$70</f>
        <v>4.1180102139423054E-5</v>
      </c>
    </row>
    <row r="60" spans="1:15" x14ac:dyDescent="0.25">
      <c r="A60" s="10">
        <f t="shared" si="1"/>
        <v>45</v>
      </c>
      <c r="B60" s="11" t="s">
        <v>15</v>
      </c>
      <c r="C60" s="29" t="s">
        <v>104</v>
      </c>
      <c r="D60" s="12" t="s">
        <v>2</v>
      </c>
      <c r="E60" s="13"/>
      <c r="F60" s="13"/>
      <c r="G60" s="14">
        <f>VLOOKUP(B60,[2]Sheet1!$B$16:$G$69,6,0)</f>
        <v>0</v>
      </c>
      <c r="H60" s="14">
        <f>VLOOKUP(B60,[1]Brokers!$B$9:$AD$69,29,0)</f>
        <v>0</v>
      </c>
      <c r="I60" s="14">
        <f>VLOOKUP(B60,[2]Sheet1!$B$16:$I$69,8,0)</f>
        <v>0</v>
      </c>
      <c r="J60" s="14">
        <f>VLOOKUP(B60,[2]Sheet1!$B$16:$J$69,9,0)</f>
        <v>0</v>
      </c>
      <c r="K60" s="14"/>
      <c r="L60" s="37">
        <f>VLOOKUP(B60,[2]Sheet1!$B$16:$M$69,12,0)</f>
        <v>0</v>
      </c>
      <c r="M60" s="37">
        <f>VLOOKUP(B60,[2]Sheet1!$B$16:$N$69,13,0)</f>
        <v>18727201.039999999</v>
      </c>
      <c r="N60" s="30">
        <f>M60/$M$70</f>
        <v>3.0162914077922309E-5</v>
      </c>
    </row>
    <row r="61" spans="1:15" x14ac:dyDescent="0.25">
      <c r="A61" s="10">
        <f t="shared" si="1"/>
        <v>46</v>
      </c>
      <c r="B61" s="11" t="s">
        <v>26</v>
      </c>
      <c r="C61" s="29" t="s">
        <v>105</v>
      </c>
      <c r="D61" s="12" t="s">
        <v>2</v>
      </c>
      <c r="E61" s="13" t="s">
        <v>2</v>
      </c>
      <c r="F61" s="13" t="s">
        <v>2</v>
      </c>
      <c r="G61" s="14">
        <f>VLOOKUP(B61,[2]Sheet1!$B$16:$G$69,6,0)</f>
        <v>0</v>
      </c>
      <c r="H61" s="14">
        <f>VLOOKUP(B61,[1]Brokers!$B$9:$AD$69,29,0)</f>
        <v>0</v>
      </c>
      <c r="I61" s="14">
        <f>VLOOKUP(B61,[2]Sheet1!$B$16:$I$69,8,0)</f>
        <v>0</v>
      </c>
      <c r="J61" s="14">
        <f>VLOOKUP(B61,[2]Sheet1!$B$16:$J$69,9,0)</f>
        <v>0</v>
      </c>
      <c r="K61" s="14"/>
      <c r="L61" s="37">
        <f>VLOOKUP(B61,[2]Sheet1!$B$16:$M$69,12,0)</f>
        <v>0</v>
      </c>
      <c r="M61" s="37">
        <f>VLOOKUP(B61,[2]Sheet1!$B$16:$N$69,13,0)</f>
        <v>14321420.199999999</v>
      </c>
      <c r="N61" s="30">
        <f>M61/$M$70</f>
        <v>2.3066755466753986E-5</v>
      </c>
    </row>
    <row r="62" spans="1:15" x14ac:dyDescent="0.25">
      <c r="A62" s="10">
        <f t="shared" si="1"/>
        <v>47</v>
      </c>
      <c r="B62" s="11" t="s">
        <v>39</v>
      </c>
      <c r="C62" s="29" t="s">
        <v>109</v>
      </c>
      <c r="D62" s="12" t="s">
        <v>2</v>
      </c>
      <c r="E62" s="13"/>
      <c r="F62" s="13"/>
      <c r="G62" s="14">
        <f>VLOOKUP(B62,[2]Sheet1!$B$16:$G$69,6,0)</f>
        <v>2926450</v>
      </c>
      <c r="H62" s="14">
        <f>VLOOKUP(B62,[1]Brokers!$B$9:$AD$69,29,0)</f>
        <v>0</v>
      </c>
      <c r="I62" s="14">
        <f>VLOOKUP(B62,[2]Sheet1!$B$16:$I$69,8,0)</f>
        <v>0</v>
      </c>
      <c r="J62" s="14">
        <f>VLOOKUP(B62,[2]Sheet1!$B$16:$J$69,9,0)</f>
        <v>0</v>
      </c>
      <c r="K62" s="14"/>
      <c r="L62" s="37">
        <f>VLOOKUP(B62,[2]Sheet1!$B$16:$M$69,12,0)</f>
        <v>2926450</v>
      </c>
      <c r="M62" s="37">
        <f>VLOOKUP(B62,[2]Sheet1!$B$16:$N$69,13,0)</f>
        <v>12129695</v>
      </c>
      <c r="N62" s="30">
        <f>M62/$M$70</f>
        <v>1.953665939159501E-5</v>
      </c>
    </row>
    <row r="63" spans="1:15" x14ac:dyDescent="0.25">
      <c r="A63" s="10">
        <f t="shared" si="1"/>
        <v>48</v>
      </c>
      <c r="B63" s="11" t="s">
        <v>117</v>
      </c>
      <c r="C63" s="29" t="s">
        <v>118</v>
      </c>
      <c r="D63" s="12" t="s">
        <v>2</v>
      </c>
      <c r="E63" s="13"/>
      <c r="F63" s="13" t="s">
        <v>2</v>
      </c>
      <c r="G63" s="14">
        <f>VLOOKUP(B63,[2]Sheet1!$B$16:$G$69,6,0)</f>
        <v>5995695.4699999997</v>
      </c>
      <c r="H63" s="14">
        <v>0</v>
      </c>
      <c r="I63" s="14">
        <f>VLOOKUP(B63,[2]Sheet1!$B$16:$I$69,8,0)</f>
        <v>0</v>
      </c>
      <c r="J63" s="14">
        <f>VLOOKUP(B63,[2]Sheet1!$B$16:$J$69,9,0)</f>
        <v>5705640</v>
      </c>
      <c r="K63" s="14"/>
      <c r="L63" s="37">
        <f>VLOOKUP(B63,[2]Sheet1!$B$16:$M$69,12,0)</f>
        <v>11701335.469999999</v>
      </c>
      <c r="M63" s="37">
        <f>VLOOKUP(B63,[2]Sheet1!$B$16:$N$69,13,0)</f>
        <v>11701916.969999999</v>
      </c>
      <c r="N63" s="30">
        <v>0</v>
      </c>
    </row>
    <row r="64" spans="1:15" x14ac:dyDescent="0.25">
      <c r="A64" s="10">
        <f t="shared" si="1"/>
        <v>49</v>
      </c>
      <c r="B64" s="11" t="s">
        <v>27</v>
      </c>
      <c r="C64" s="29" t="s">
        <v>110</v>
      </c>
      <c r="D64" s="12" t="s">
        <v>2</v>
      </c>
      <c r="E64" s="13"/>
      <c r="F64" s="13"/>
      <c r="G64" s="14">
        <f>VLOOKUP(B64,[2]Sheet1!$B$16:$G$69,6,0)</f>
        <v>0</v>
      </c>
      <c r="H64" s="14">
        <f>VLOOKUP(B64,[1]Brokers!$B$9:$AD$69,29,0)</f>
        <v>0</v>
      </c>
      <c r="I64" s="14">
        <f>VLOOKUP(B64,[2]Sheet1!$B$16:$I$69,8,0)</f>
        <v>0</v>
      </c>
      <c r="J64" s="14">
        <f>VLOOKUP(B64,[2]Sheet1!$B$16:$J$69,9,0)</f>
        <v>0</v>
      </c>
      <c r="K64" s="14"/>
      <c r="L64" s="37">
        <f>VLOOKUP(B64,[2]Sheet1!$B$16:$M$69,12,0)</f>
        <v>0</v>
      </c>
      <c r="M64" s="37">
        <f>VLOOKUP(B64,[2]Sheet1!$B$16:$N$69,13,0)</f>
        <v>0</v>
      </c>
      <c r="N64" s="30">
        <f>M64/$M$70</f>
        <v>0</v>
      </c>
    </row>
    <row r="65" spans="1:15" x14ac:dyDescent="0.25">
      <c r="A65" s="10">
        <f t="shared" si="1"/>
        <v>50</v>
      </c>
      <c r="B65" s="11" t="s">
        <v>65</v>
      </c>
      <c r="C65" s="29" t="s">
        <v>89</v>
      </c>
      <c r="D65" s="12" t="s">
        <v>2</v>
      </c>
      <c r="E65" s="13"/>
      <c r="F65" s="13"/>
      <c r="G65" s="14">
        <f>VLOOKUP(B65,[2]Sheet1!$B$16:$G$69,6,0)</f>
        <v>0</v>
      </c>
      <c r="H65" s="14">
        <f>VLOOKUP(B65,[1]Brokers!$B$9:$AD$69,29,0)</f>
        <v>0</v>
      </c>
      <c r="I65" s="14">
        <f>VLOOKUP(B65,[2]Sheet1!$B$16:$I$69,8,0)</f>
        <v>0</v>
      </c>
      <c r="J65" s="14">
        <f>VLOOKUP(B65,[2]Sheet1!$B$16:$J$69,9,0)</f>
        <v>0</v>
      </c>
      <c r="K65" s="14"/>
      <c r="L65" s="37">
        <f>VLOOKUP(B65,[2]Sheet1!$B$16:$M$69,12,0)</f>
        <v>0</v>
      </c>
      <c r="M65" s="37">
        <f>VLOOKUP(B65,[2]Sheet1!$B$16:$N$69,13,0)</f>
        <v>0</v>
      </c>
      <c r="N65" s="30">
        <f>M65/$M$70</f>
        <v>0</v>
      </c>
    </row>
    <row r="66" spans="1:15" x14ac:dyDescent="0.25">
      <c r="A66" s="10">
        <f t="shared" si="1"/>
        <v>51</v>
      </c>
      <c r="B66" s="11" t="s">
        <v>46</v>
      </c>
      <c r="C66" s="29" t="s">
        <v>46</v>
      </c>
      <c r="D66" s="12" t="s">
        <v>2</v>
      </c>
      <c r="E66" s="13"/>
      <c r="F66" s="13"/>
      <c r="G66" s="14">
        <f>VLOOKUP(B66,[2]Sheet1!$B$16:$G$69,6,0)</f>
        <v>0</v>
      </c>
      <c r="H66" s="14">
        <f>VLOOKUP(B66,[1]Brokers!$B$9:$AD$69,29,0)</f>
        <v>0</v>
      </c>
      <c r="I66" s="14">
        <f>VLOOKUP(B66,[2]Sheet1!$B$16:$I$69,8,0)</f>
        <v>0</v>
      </c>
      <c r="J66" s="14">
        <f>VLOOKUP(B66,[2]Sheet1!$B$16:$J$69,9,0)</f>
        <v>0</v>
      </c>
      <c r="K66" s="14"/>
      <c r="L66" s="37">
        <f>VLOOKUP(B66,[2]Sheet1!$B$16:$M$69,12,0)</f>
        <v>0</v>
      </c>
      <c r="M66" s="37">
        <f>VLOOKUP(B66,[2]Sheet1!$B$16:$N$69,13,0)</f>
        <v>0</v>
      </c>
      <c r="N66" s="30">
        <f>M66/$M$70</f>
        <v>0</v>
      </c>
    </row>
    <row r="67" spans="1:15" x14ac:dyDescent="0.25">
      <c r="A67" s="10">
        <f t="shared" si="1"/>
        <v>52</v>
      </c>
      <c r="B67" s="11" t="s">
        <v>44</v>
      </c>
      <c r="C67" s="29" t="s">
        <v>44</v>
      </c>
      <c r="D67" s="12" t="s">
        <v>2</v>
      </c>
      <c r="E67" s="13"/>
      <c r="F67" s="13"/>
      <c r="G67" s="14">
        <f>VLOOKUP(B67,[2]Sheet1!$B$16:$G$69,6,0)</f>
        <v>0</v>
      </c>
      <c r="H67" s="14">
        <f>VLOOKUP(B67,[1]Brokers!$B$9:$AD$69,29,0)</f>
        <v>0</v>
      </c>
      <c r="I67" s="14">
        <f>VLOOKUP(B67,[2]Sheet1!$B$16:$I$69,8,0)</f>
        <v>0</v>
      </c>
      <c r="J67" s="14">
        <f>VLOOKUP(B67,[2]Sheet1!$B$16:$J$69,9,0)</f>
        <v>0</v>
      </c>
      <c r="K67" s="14"/>
      <c r="L67" s="37">
        <f>VLOOKUP(B67,[2]Sheet1!$B$16:$M$69,12,0)</f>
        <v>0</v>
      </c>
      <c r="M67" s="37">
        <f>VLOOKUP(B67,[2]Sheet1!$B$16:$N$69,13,0)</f>
        <v>0</v>
      </c>
      <c r="N67" s="30">
        <f>M67/$M$70</f>
        <v>0</v>
      </c>
    </row>
    <row r="68" spans="1:15" x14ac:dyDescent="0.25">
      <c r="A68" s="10">
        <v>52</v>
      </c>
      <c r="B68" s="11" t="s">
        <v>32</v>
      </c>
      <c r="C68" s="29" t="s">
        <v>85</v>
      </c>
      <c r="D68" s="12" t="s">
        <v>2</v>
      </c>
      <c r="E68" s="13"/>
      <c r="F68" s="13"/>
      <c r="G68" s="14">
        <f>VLOOKUP(B68,[2]Sheet1!$B$16:$G$69,6,0)</f>
        <v>0</v>
      </c>
      <c r="H68" s="14">
        <f>VLOOKUP(B68,[1]Brokers!$B$9:$AD$69,29,0)</f>
        <v>0</v>
      </c>
      <c r="I68" s="14">
        <f>VLOOKUP(B68,[2]Sheet1!$B$16:$I$69,8,0)</f>
        <v>0</v>
      </c>
      <c r="J68" s="14">
        <f>VLOOKUP(B68,[2]Sheet1!$B$16:$J$69,9,0)</f>
        <v>0</v>
      </c>
      <c r="K68" s="14"/>
      <c r="L68" s="37">
        <f>VLOOKUP(B68,[2]Sheet1!$B$16:$M$69,12,0)</f>
        <v>0</v>
      </c>
      <c r="M68" s="37">
        <f>VLOOKUP(B68,[2]Sheet1!$B$16:$N$69,13,0)</f>
        <v>0</v>
      </c>
      <c r="N68" s="30">
        <f>M68/$M$70</f>
        <v>0</v>
      </c>
    </row>
    <row r="69" spans="1:15" x14ac:dyDescent="0.25">
      <c r="A69" s="10">
        <v>53</v>
      </c>
      <c r="B69" s="11" t="s">
        <v>35</v>
      </c>
      <c r="C69" s="29" t="s">
        <v>95</v>
      </c>
      <c r="D69" s="12" t="s">
        <v>2</v>
      </c>
      <c r="E69" s="13"/>
      <c r="F69" s="13"/>
      <c r="G69" s="14">
        <f>VLOOKUP(B69,[2]Sheet1!$B$16:$G$69,6,0)</f>
        <v>0</v>
      </c>
      <c r="H69" s="14">
        <f>VLOOKUP(B69,[1]Brokers!$B$9:$AD$69,29,0)</f>
        <v>0</v>
      </c>
      <c r="I69" s="14">
        <f>VLOOKUP(B69,[2]Sheet1!$B$16:$I$69,8,0)</f>
        <v>0</v>
      </c>
      <c r="J69" s="14">
        <f>VLOOKUP(B69,[2]Sheet1!$B$16:$J$69,9,0)</f>
        <v>0</v>
      </c>
      <c r="K69" s="14"/>
      <c r="L69" s="37">
        <f>VLOOKUP(B69,[2]Sheet1!$B$16:$M$69,12,0)</f>
        <v>0</v>
      </c>
      <c r="M69" s="37">
        <f>VLOOKUP(B69,[2]Sheet1!$B$16:$N$69,13,0)</f>
        <v>0</v>
      </c>
      <c r="N69" s="30">
        <f>M69/$M$70</f>
        <v>0</v>
      </c>
    </row>
    <row r="70" spans="1:15" ht="16.5" customHeight="1" thickBot="1" x14ac:dyDescent="0.3">
      <c r="A70" s="45" t="s">
        <v>54</v>
      </c>
      <c r="B70" s="46"/>
      <c r="C70" s="47"/>
      <c r="D70" s="26">
        <f>COUNTA(D16:D69)</f>
        <v>54</v>
      </c>
      <c r="E70" s="26">
        <f>COUNTA(E16:E69)</f>
        <v>16</v>
      </c>
      <c r="F70" s="26">
        <f>COUNTA(F16:F69)</f>
        <v>15</v>
      </c>
      <c r="G70" s="38">
        <v>12320277304.440001</v>
      </c>
      <c r="H70" s="31">
        <f>SUM(H16:H69)</f>
        <v>0</v>
      </c>
      <c r="I70" s="38">
        <v>1399919292.76</v>
      </c>
      <c r="J70" s="38">
        <v>5785713000</v>
      </c>
      <c r="K70" s="38"/>
      <c r="L70" s="39">
        <v>19505909597.200001</v>
      </c>
      <c r="M70" s="39">
        <v>620868427752.71973</v>
      </c>
      <c r="N70" s="32">
        <f>SUM(N16:N69)</f>
        <v>0.99998115234009877</v>
      </c>
      <c r="O70" s="17"/>
    </row>
    <row r="71" spans="1:15" x14ac:dyDescent="0.25">
      <c r="J71" s="18" t="s">
        <v>116</v>
      </c>
      <c r="K71" s="18"/>
      <c r="L71" s="19" t="s">
        <v>116</v>
      </c>
      <c r="N71" s="18"/>
      <c r="O71" s="17"/>
    </row>
    <row r="72" spans="1:15" ht="27.6" customHeight="1" x14ac:dyDescent="0.25">
      <c r="B72" s="44" t="s">
        <v>55</v>
      </c>
      <c r="C72" s="44"/>
      <c r="D72" s="24"/>
      <c r="E72" s="24"/>
      <c r="F72" s="24"/>
      <c r="H72" s="20"/>
      <c r="K72" s="18"/>
      <c r="L72" s="18"/>
      <c r="M72" s="1" t="s">
        <v>116</v>
      </c>
      <c r="O72" s="17"/>
    </row>
    <row r="73" spans="1:15" ht="27.6" customHeight="1" x14ac:dyDescent="0.25">
      <c r="C73" s="25"/>
      <c r="D73" s="25"/>
      <c r="E73" s="25"/>
      <c r="F73" s="25"/>
      <c r="G73" s="2" t="s">
        <v>116</v>
      </c>
      <c r="H73" s="20">
        <f>SUM(H16:H69)</f>
        <v>0</v>
      </c>
      <c r="I73" s="18" t="s">
        <v>116</v>
      </c>
      <c r="J73" s="18">
        <f>SUM(J16:J69)</f>
        <v>5785713000</v>
      </c>
      <c r="L73" s="18" t="s">
        <v>116</v>
      </c>
      <c r="M73" s="18" t="s">
        <v>116</v>
      </c>
      <c r="N73" s="18">
        <f>SUM(L73:M73)</f>
        <v>0</v>
      </c>
      <c r="O73" s="17"/>
    </row>
    <row r="74" spans="1:15" x14ac:dyDescent="0.25">
      <c r="O74" s="17"/>
    </row>
    <row r="75" spans="1:15" x14ac:dyDescent="0.25">
      <c r="O75" s="17"/>
    </row>
  </sheetData>
  <autoFilter ref="E15:F70"/>
  <sortState ref="B16:N69">
    <sortCondition descending="1" ref="N16:N69"/>
  </sortState>
  <mergeCells count="15">
    <mergeCell ref="M11:N11"/>
    <mergeCell ref="L14:L15"/>
    <mergeCell ref="M14:M15"/>
    <mergeCell ref="D9:J9"/>
    <mergeCell ref="B72:C72"/>
    <mergeCell ref="A70:C70"/>
    <mergeCell ref="N14:N15"/>
    <mergeCell ref="A12:A15"/>
    <mergeCell ref="B12:B15"/>
    <mergeCell ref="C12:C15"/>
    <mergeCell ref="D12:F14"/>
    <mergeCell ref="G12:L13"/>
    <mergeCell ref="J14:K14"/>
    <mergeCell ref="G14:I14"/>
    <mergeCell ref="M12:N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2022-08-17T01:16:21Z</cp:lastPrinted>
  <dcterms:created xsi:type="dcterms:W3CDTF">2017-06-09T07:51:20Z</dcterms:created>
  <dcterms:modified xsi:type="dcterms:W3CDTF">2022-09-09T08:13:49Z</dcterms:modified>
</cp:coreProperties>
</file>