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mbers\Арилжааны тайлан\2019\"/>
    </mc:Choice>
  </mc:AlternateContent>
  <bookViews>
    <workbookView xWindow="0" yWindow="0" windowWidth="1980" windowHeight="522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0">Sheet1!$A$1:$N$71</definedName>
  </definedNames>
  <calcPr calcId="152511"/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16" i="1"/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16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C16" i="1" l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K68" i="1" l="1"/>
  <c r="F68" i="1"/>
  <c r="E68" i="1"/>
  <c r="D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J68" i="1"/>
  <c r="I16" i="1"/>
  <c r="H68" i="1" l="1"/>
  <c r="G68" i="1"/>
  <c r="L18" i="1"/>
  <c r="M18" i="1" s="1"/>
  <c r="L20" i="1"/>
  <c r="M20" i="1" s="1"/>
  <c r="L17" i="1"/>
  <c r="M17" i="1" s="1"/>
  <c r="L19" i="1"/>
  <c r="M19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16" i="1"/>
  <c r="M16" i="1" s="1"/>
  <c r="I68" i="1"/>
  <c r="L68" i="1" l="1"/>
  <c r="M68" i="1" l="1"/>
  <c r="N26" i="1" s="1"/>
  <c r="N18" i="1" l="1"/>
  <c r="N32" i="1"/>
  <c r="N48" i="1"/>
  <c r="N64" i="1"/>
  <c r="N19" i="1"/>
  <c r="N29" i="1"/>
  <c r="N30" i="1"/>
  <c r="N35" i="1"/>
  <c r="N40" i="1"/>
  <c r="N49" i="1"/>
  <c r="N50" i="1"/>
  <c r="N55" i="1"/>
  <c r="N60" i="1"/>
  <c r="N21" i="1"/>
  <c r="N37" i="1"/>
  <c r="N53" i="1"/>
  <c r="N25" i="1"/>
  <c r="N31" i="1"/>
  <c r="N36" i="1"/>
  <c r="N45" i="1"/>
  <c r="N46" i="1"/>
  <c r="N51" i="1"/>
  <c r="N56" i="1"/>
  <c r="N65" i="1"/>
  <c r="N66" i="1"/>
  <c r="N22" i="1"/>
  <c r="N38" i="1"/>
  <c r="N54" i="1"/>
  <c r="N41" i="1"/>
  <c r="N42" i="1"/>
  <c r="N47" i="1"/>
  <c r="N52" i="1"/>
  <c r="N61" i="1"/>
  <c r="N62" i="1"/>
  <c r="N67" i="1"/>
  <c r="N20" i="1"/>
  <c r="N23" i="1"/>
  <c r="N28" i="1"/>
  <c r="N27" i="1"/>
  <c r="N43" i="1"/>
  <c r="N59" i="1"/>
  <c r="N57" i="1"/>
  <c r="N58" i="1"/>
  <c r="N63" i="1"/>
  <c r="N16" i="1"/>
  <c r="N17" i="1"/>
  <c r="N24" i="1"/>
  <c r="N33" i="1"/>
  <c r="N34" i="1"/>
  <c r="N39" i="1"/>
  <c r="N44" i="1"/>
  <c r="N68" i="1" l="1"/>
</calcChain>
</file>

<file path=xl/sharedStrings.xml><?xml version="1.0" encoding="utf-8"?>
<sst xmlns="http://schemas.openxmlformats.org/spreadsheetml/2006/main" count="163" uniqueCount="74">
  <si>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</si>
  <si>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</si>
  <si>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</si>
  <si>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</si>
  <si>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</si>
  <si>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</si>
  <si>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</si>
  <si>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</si>
  <si>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</si>
  <si>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</si>
  <si>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</si>
  <si>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</si>
  <si>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</si>
  <si>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</si>
  <si>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</si>
  <si>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APS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</si>
  <si>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</si>
  <si>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</si>
  <si>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</si>
  <si>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</si>
  <si>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</si>
  <si>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</si>
  <si>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</si>
  <si>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</si>
  <si>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</si>
  <si>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</si>
  <si>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</si>
  <si>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</si>
  <si>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</si>
  <si>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</si>
  <si>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</si>
  <si>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CAPM</t>
  </si>
  <si>
    <t>MERG</t>
  </si>
  <si>
    <t>MONG</t>
  </si>
  <si>
    <t>GDEV</t>
  </si>
  <si>
    <t>TTOL</t>
  </si>
  <si>
    <t>MSDQ</t>
  </si>
  <si>
    <t>GNDX</t>
  </si>
  <si>
    <t>MICC</t>
  </si>
  <si>
    <t>ARGB</t>
  </si>
  <si>
    <t>BSK</t>
  </si>
  <si>
    <t>GATR</t>
  </si>
  <si>
    <t>ACE</t>
  </si>
  <si>
    <t>GDSC</t>
  </si>
  <si>
    <t>ZGB</t>
  </si>
  <si>
    <t>SGC</t>
  </si>
  <si>
    <t>FRON</t>
  </si>
  <si>
    <t>FCX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</si>
  <si>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</si>
  <si>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</si>
  <si>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</si>
  <si>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</si>
  <si>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</si>
  <si>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</si>
  <si>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</si>
  <si>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</si>
  <si>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</si>
  <si>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</si>
  <si>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</si>
  <si>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</si>
  <si>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</si>
  <si>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</si>
  <si>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</si>
  <si>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</si>
  <si>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Equity</t>
  </si>
  <si>
    <t>Corporate Bonds</t>
  </si>
  <si>
    <t xml:space="preserve">Government securities </t>
  </si>
  <si>
    <t>IPO</t>
  </si>
  <si>
    <t>SILS</t>
  </si>
  <si>
    <t>INVC</t>
  </si>
  <si>
    <t>CTRL</t>
  </si>
  <si>
    <t>Trading value in 2019</t>
  </si>
  <si>
    <t>As of  Feb 28, 2019</t>
  </si>
  <si>
    <t>Trading value of 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</si>
</sst>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left" vertical="center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233571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2%20Ariljaanii%20tail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9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01%20Ariljaanii%20tailan%20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GLMT</v>
          </cell>
          <cell r="C16" t="str">
            <v>"ГОЛОМТ КАПИТАЛ ҮЦК" ХХК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630324650.92999995</v>
          </cell>
          <cell r="H16">
            <v>0</v>
          </cell>
          <cell r="I16">
            <v>0</v>
          </cell>
          <cell r="J16">
            <v>8316118400</v>
          </cell>
          <cell r="K16">
            <v>0</v>
          </cell>
          <cell r="L16">
            <v>0</v>
          </cell>
          <cell r="M16">
            <v>8946443050.9300003</v>
          </cell>
          <cell r="N16">
            <v>9389544416.1800003</v>
          </cell>
        </row>
        <row r="17">
          <cell r="B17" t="str">
            <v>BZIN</v>
          </cell>
          <cell r="C17" t="str">
            <v>"МИРЭ ЭССЭТ СЕКЬЮРИТИС МОНГОЛ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179538227.30000001</v>
          </cell>
          <cell r="H17">
            <v>1949879900</v>
          </cell>
          <cell r="I17">
            <v>0</v>
          </cell>
          <cell r="J17">
            <v>68814000</v>
          </cell>
          <cell r="K17">
            <v>0</v>
          </cell>
          <cell r="L17">
            <v>0</v>
          </cell>
          <cell r="M17">
            <v>2198232127.3000002</v>
          </cell>
          <cell r="N17">
            <v>4358931405.3400002</v>
          </cell>
        </row>
        <row r="18">
          <cell r="B18" t="str">
            <v>BDSC</v>
          </cell>
          <cell r="C18" t="str">
            <v>"БИ ДИ СЕК ҮЦК" 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1272458454.4000001</v>
          </cell>
          <cell r="H18">
            <v>0</v>
          </cell>
          <cell r="I18">
            <v>0</v>
          </cell>
          <cell r="J18">
            <v>405840600</v>
          </cell>
          <cell r="K18">
            <v>0</v>
          </cell>
          <cell r="L18">
            <v>0</v>
          </cell>
          <cell r="M18">
            <v>1678299054.4000001</v>
          </cell>
          <cell r="N18">
            <v>2505738548.4900002</v>
          </cell>
        </row>
        <row r="19">
          <cell r="B19" t="str">
            <v>BUMB</v>
          </cell>
          <cell r="C19" t="str">
            <v>"БУМБАТ-АЛТАЙ ҮЦК" ХХК</v>
          </cell>
          <cell r="D19" t="str">
            <v>●</v>
          </cell>
          <cell r="E19" t="str">
            <v>●</v>
          </cell>
          <cell r="F19">
            <v>0</v>
          </cell>
          <cell r="G19">
            <v>282505387.54000002</v>
          </cell>
          <cell r="H19">
            <v>0</v>
          </cell>
          <cell r="I19">
            <v>0</v>
          </cell>
          <cell r="J19">
            <v>46120200</v>
          </cell>
          <cell r="K19">
            <v>0</v>
          </cell>
          <cell r="L19">
            <v>0</v>
          </cell>
          <cell r="M19">
            <v>328625587.54000002</v>
          </cell>
          <cell r="N19">
            <v>2370200710.5500002</v>
          </cell>
        </row>
        <row r="20">
          <cell r="B20" t="str">
            <v>MNET</v>
          </cell>
          <cell r="C20" t="str">
            <v>"АРД СЕКЬЮРИТИЗ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355005596.29999995</v>
          </cell>
          <cell r="H20">
            <v>0</v>
          </cell>
          <cell r="I20">
            <v>0</v>
          </cell>
          <cell r="J20">
            <v>182523400</v>
          </cell>
          <cell r="K20">
            <v>0</v>
          </cell>
          <cell r="L20">
            <v>0</v>
          </cell>
          <cell r="M20">
            <v>537528996.29999995</v>
          </cell>
          <cell r="N20">
            <v>857884503.54999995</v>
          </cell>
        </row>
        <row r="21">
          <cell r="B21" t="str">
            <v>TDB</v>
          </cell>
          <cell r="C21" t="str">
            <v>"ТИ ДИ БИ КАПИТАЛ ҮЦК" ХХК</v>
          </cell>
          <cell r="D21" t="str">
            <v>●</v>
          </cell>
          <cell r="E21" t="str">
            <v>●</v>
          </cell>
          <cell r="F21">
            <v>0</v>
          </cell>
          <cell r="G21">
            <v>382320935.79999995</v>
          </cell>
          <cell r="H21">
            <v>0</v>
          </cell>
          <cell r="I21">
            <v>0</v>
          </cell>
          <cell r="J21">
            <v>170286000</v>
          </cell>
          <cell r="K21">
            <v>0</v>
          </cell>
          <cell r="L21">
            <v>0</v>
          </cell>
          <cell r="M21">
            <v>552606935.79999995</v>
          </cell>
          <cell r="N21">
            <v>849473769.53999996</v>
          </cell>
        </row>
        <row r="22">
          <cell r="B22" t="str">
            <v>STIN</v>
          </cell>
          <cell r="C22" t="str">
            <v>"СТАНДАРТ ИНВЕСТМЕНТ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274140321.02999997</v>
          </cell>
          <cell r="H22">
            <v>0</v>
          </cell>
          <cell r="I22">
            <v>0</v>
          </cell>
          <cell r="J22">
            <v>164744600</v>
          </cell>
          <cell r="K22">
            <v>0</v>
          </cell>
          <cell r="L22">
            <v>0</v>
          </cell>
          <cell r="M22">
            <v>438884921.02999997</v>
          </cell>
          <cell r="N22">
            <v>703859624.5</v>
          </cell>
        </row>
        <row r="23">
          <cell r="B23" t="str">
            <v>TNGR</v>
          </cell>
          <cell r="C23" t="str">
            <v>"ТЭНГЭР КАПИТАЛ  ҮЦК" ХХК</v>
          </cell>
          <cell r="D23" t="str">
            <v>●</v>
          </cell>
          <cell r="E23" t="str">
            <v>●</v>
          </cell>
          <cell r="F23" t="str">
            <v>●</v>
          </cell>
          <cell r="G23">
            <v>7267055.2799999993</v>
          </cell>
          <cell r="H23">
            <v>361790000</v>
          </cell>
          <cell r="I23">
            <v>0</v>
          </cell>
          <cell r="J23">
            <v>22370400</v>
          </cell>
          <cell r="K23">
            <v>0</v>
          </cell>
          <cell r="L23">
            <v>0</v>
          </cell>
          <cell r="M23">
            <v>391427455.27999997</v>
          </cell>
          <cell r="N23">
            <v>400836443.27999997</v>
          </cell>
        </row>
        <row r="24">
          <cell r="B24" t="str">
            <v>NOVL</v>
          </cell>
          <cell r="C24" t="str">
            <v>"НОВЕЛ ИНВЕСТМЕНТ ҮЦК" ХХК</v>
          </cell>
          <cell r="D24" t="str">
            <v>●</v>
          </cell>
          <cell r="E24">
            <v>0</v>
          </cell>
          <cell r="F24" t="str">
            <v>●</v>
          </cell>
          <cell r="G24">
            <v>198540489.61000001</v>
          </cell>
          <cell r="H24">
            <v>0</v>
          </cell>
          <cell r="I24">
            <v>0</v>
          </cell>
          <cell r="J24">
            <v>33740000</v>
          </cell>
          <cell r="K24">
            <v>0</v>
          </cell>
          <cell r="L24">
            <v>0</v>
          </cell>
          <cell r="M24">
            <v>232280489.61000001</v>
          </cell>
          <cell r="N24">
            <v>381188487.04000002</v>
          </cell>
        </row>
        <row r="25">
          <cell r="B25" t="str">
            <v>GAUL</v>
          </cell>
          <cell r="C25" t="str">
            <v>"ГАҮЛИ ҮЦК" ХХК</v>
          </cell>
          <cell r="D25" t="str">
            <v>●</v>
          </cell>
          <cell r="E25" t="str">
            <v>●</v>
          </cell>
          <cell r="F25">
            <v>0</v>
          </cell>
          <cell r="G25">
            <v>64587067.290000007</v>
          </cell>
          <cell r="H25">
            <v>0</v>
          </cell>
          <cell r="I25">
            <v>0</v>
          </cell>
          <cell r="J25">
            <v>112984400</v>
          </cell>
          <cell r="K25">
            <v>0</v>
          </cell>
          <cell r="L25">
            <v>0</v>
          </cell>
          <cell r="M25">
            <v>177571467.29000002</v>
          </cell>
          <cell r="N25">
            <v>344539550.28000003</v>
          </cell>
        </row>
        <row r="26">
          <cell r="B26" t="str">
            <v>ARD</v>
          </cell>
          <cell r="C26" t="str">
            <v>"АРД КАПИТАЛ ГРУПП ҮЦК" ХХК</v>
          </cell>
          <cell r="D26" t="str">
            <v>●</v>
          </cell>
          <cell r="E26" t="str">
            <v>●</v>
          </cell>
          <cell r="F26">
            <v>0</v>
          </cell>
          <cell r="G26">
            <v>132119822</v>
          </cell>
          <cell r="H26">
            <v>0</v>
          </cell>
          <cell r="I26">
            <v>0</v>
          </cell>
          <cell r="J26">
            <v>86976200</v>
          </cell>
          <cell r="K26">
            <v>0</v>
          </cell>
          <cell r="L26">
            <v>0</v>
          </cell>
          <cell r="M26">
            <v>219096022</v>
          </cell>
          <cell r="N26">
            <v>264501030.87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>
            <v>0</v>
          </cell>
          <cell r="F27">
            <v>0</v>
          </cell>
          <cell r="G27">
            <v>53972221.200000003</v>
          </cell>
          <cell r="H27">
            <v>0</v>
          </cell>
          <cell r="I27">
            <v>0</v>
          </cell>
          <cell r="J27">
            <v>7280000</v>
          </cell>
          <cell r="K27">
            <v>0</v>
          </cell>
          <cell r="L27">
            <v>0</v>
          </cell>
          <cell r="M27">
            <v>61252221.200000003</v>
          </cell>
          <cell r="N27">
            <v>208244598.74000001</v>
          </cell>
        </row>
        <row r="28">
          <cell r="B28" t="str">
            <v>GDSC</v>
          </cell>
          <cell r="C28" t="str">
            <v>"ГҮҮДСЕК ҮЦК" ХХК</v>
          </cell>
          <cell r="D28" t="str">
            <v>●</v>
          </cell>
          <cell r="E28" t="str">
            <v>●</v>
          </cell>
          <cell r="F28" t="str">
            <v>●</v>
          </cell>
          <cell r="G28">
            <v>7031079</v>
          </cell>
          <cell r="H28">
            <v>0</v>
          </cell>
          <cell r="I28">
            <v>0</v>
          </cell>
          <cell r="J28">
            <v>35506600</v>
          </cell>
          <cell r="K28">
            <v>0</v>
          </cell>
          <cell r="L28">
            <v>0</v>
          </cell>
          <cell r="M28">
            <v>42537679</v>
          </cell>
          <cell r="N28">
            <v>159595316</v>
          </cell>
        </row>
        <row r="29">
          <cell r="B29" t="str">
            <v>BATS</v>
          </cell>
          <cell r="C29" t="str">
            <v>"БАТС ҮЦК" ХХК</v>
          </cell>
          <cell r="D29" t="str">
            <v>●</v>
          </cell>
          <cell r="E29">
            <v>0</v>
          </cell>
          <cell r="F29">
            <v>0</v>
          </cell>
          <cell r="G29">
            <v>9439987</v>
          </cell>
          <cell r="H29">
            <v>0</v>
          </cell>
          <cell r="I29">
            <v>0</v>
          </cell>
          <cell r="J29">
            <v>90998600</v>
          </cell>
          <cell r="K29">
            <v>0</v>
          </cell>
          <cell r="L29">
            <v>0</v>
          </cell>
          <cell r="M29">
            <v>100438587</v>
          </cell>
          <cell r="N29">
            <v>151137086</v>
          </cell>
        </row>
        <row r="30">
          <cell r="B30" t="str">
            <v>MIBG</v>
          </cell>
          <cell r="C30" t="str">
            <v>"ЭМ АЙ БИ ЖИ ХХК ҮЦК"</v>
          </cell>
          <cell r="D30" t="str">
            <v>●</v>
          </cell>
          <cell r="E30" t="str">
            <v>●</v>
          </cell>
          <cell r="F30">
            <v>0</v>
          </cell>
          <cell r="G30">
            <v>112802935.7</v>
          </cell>
          <cell r="H30">
            <v>0</v>
          </cell>
          <cell r="I30">
            <v>0</v>
          </cell>
          <cell r="J30">
            <v>2000000</v>
          </cell>
          <cell r="K30">
            <v>0</v>
          </cell>
          <cell r="L30">
            <v>0</v>
          </cell>
          <cell r="M30">
            <v>114802935.7</v>
          </cell>
          <cell r="N30">
            <v>149443115.69999999</v>
          </cell>
        </row>
        <row r="31">
          <cell r="B31" t="str">
            <v>CTRL</v>
          </cell>
          <cell r="C31" t="str">
            <v>ЦЕНТРАЛ СЕКЬЮРИТИЙЗ ҮЦК</v>
          </cell>
          <cell r="D31" t="str">
            <v>●</v>
          </cell>
          <cell r="E31">
            <v>0</v>
          </cell>
          <cell r="F31">
            <v>0</v>
          </cell>
          <cell r="G31">
            <v>53280666.200000003</v>
          </cell>
          <cell r="H31">
            <v>100000</v>
          </cell>
          <cell r="I31">
            <v>0</v>
          </cell>
          <cell r="J31">
            <v>420000</v>
          </cell>
          <cell r="K31">
            <v>0</v>
          </cell>
          <cell r="L31">
            <v>0</v>
          </cell>
          <cell r="M31">
            <v>53800666.200000003</v>
          </cell>
          <cell r="N31">
            <v>106693805.15000001</v>
          </cell>
        </row>
        <row r="32">
          <cell r="B32" t="str">
            <v>TABO</v>
          </cell>
          <cell r="C32" t="str">
            <v>"ТАВАН БОГД ҮЦК" ХХК</v>
          </cell>
          <cell r="D32" t="str">
            <v>●</v>
          </cell>
          <cell r="E32">
            <v>0</v>
          </cell>
          <cell r="F32">
            <v>0</v>
          </cell>
          <cell r="G32">
            <v>62935340</v>
          </cell>
          <cell r="H32">
            <v>0</v>
          </cell>
          <cell r="I32">
            <v>0</v>
          </cell>
          <cell r="J32">
            <v>1540000</v>
          </cell>
          <cell r="K32">
            <v>0</v>
          </cell>
          <cell r="L32">
            <v>0</v>
          </cell>
          <cell r="M32">
            <v>64475340</v>
          </cell>
          <cell r="N32">
            <v>94147120</v>
          </cell>
        </row>
        <row r="33">
          <cell r="B33" t="str">
            <v>DRBR</v>
          </cell>
          <cell r="C33" t="str">
            <v>"ДАРХАН БРОКЕР ҮЦК" ХХК</v>
          </cell>
          <cell r="D33" t="str">
            <v>●</v>
          </cell>
          <cell r="E33">
            <v>0</v>
          </cell>
          <cell r="F33">
            <v>0</v>
          </cell>
          <cell r="G33">
            <v>13813765.16</v>
          </cell>
          <cell r="H33">
            <v>0</v>
          </cell>
          <cell r="I33">
            <v>0</v>
          </cell>
          <cell r="J33">
            <v>10287600</v>
          </cell>
          <cell r="K33">
            <v>0</v>
          </cell>
          <cell r="L33">
            <v>0</v>
          </cell>
          <cell r="M33">
            <v>24101365.16</v>
          </cell>
          <cell r="N33">
            <v>89204125.159999996</v>
          </cell>
        </row>
        <row r="34">
          <cell r="B34" t="str">
            <v>MSEC</v>
          </cell>
          <cell r="C34" t="str">
            <v>"МОНСЕК ҮЦК" ХХК</v>
          </cell>
          <cell r="D34" t="str">
            <v>●</v>
          </cell>
          <cell r="E34" t="str">
            <v>●</v>
          </cell>
          <cell r="F34">
            <v>0</v>
          </cell>
          <cell r="G34">
            <v>36119868.649999999</v>
          </cell>
          <cell r="H34">
            <v>0</v>
          </cell>
          <cell r="I34">
            <v>0</v>
          </cell>
          <cell r="J34">
            <v>7689000</v>
          </cell>
          <cell r="K34">
            <v>0</v>
          </cell>
          <cell r="L34">
            <v>0</v>
          </cell>
          <cell r="M34">
            <v>43808868.649999999</v>
          </cell>
          <cell r="N34">
            <v>88628421.349999994</v>
          </cell>
        </row>
        <row r="35">
          <cell r="B35" t="str">
            <v>ZRGD</v>
          </cell>
          <cell r="C35" t="str">
            <v>"ЗЭРГЭД ҮЦК" ХХК</v>
          </cell>
          <cell r="D35" t="str">
            <v>●</v>
          </cell>
          <cell r="E35">
            <v>0</v>
          </cell>
          <cell r="F35">
            <v>0</v>
          </cell>
          <cell r="G35">
            <v>22402798.18</v>
          </cell>
          <cell r="H35">
            <v>0</v>
          </cell>
          <cell r="I35">
            <v>0</v>
          </cell>
          <cell r="J35">
            <v>21442800</v>
          </cell>
          <cell r="K35">
            <v>0</v>
          </cell>
          <cell r="L35">
            <v>0</v>
          </cell>
          <cell r="M35">
            <v>43845598.18</v>
          </cell>
          <cell r="N35">
            <v>72101616.180000007</v>
          </cell>
        </row>
        <row r="36">
          <cell r="B36" t="str">
            <v>GDEV</v>
          </cell>
          <cell r="C36" t="str">
            <v>"ГРАНДДЕВЕЛОПМЕНТ ҮЦК" ХХК</v>
          </cell>
          <cell r="D36" t="str">
            <v>●</v>
          </cell>
          <cell r="E36">
            <v>0</v>
          </cell>
          <cell r="F36">
            <v>0</v>
          </cell>
          <cell r="G36">
            <v>27299103</v>
          </cell>
          <cell r="H36">
            <v>0</v>
          </cell>
          <cell r="I36">
            <v>0</v>
          </cell>
          <cell r="J36">
            <v>2002400</v>
          </cell>
          <cell r="K36">
            <v>0</v>
          </cell>
          <cell r="L36">
            <v>0</v>
          </cell>
          <cell r="M36">
            <v>29301503</v>
          </cell>
          <cell r="N36">
            <v>67794932.400000006</v>
          </cell>
        </row>
        <row r="37">
          <cell r="B37" t="str">
            <v>BLMB</v>
          </cell>
          <cell r="C37" t="str">
            <v xml:space="preserve">"БЛҮМСБЮРИ СЕКЮРИТИЕС ҮЦК" ХХК </v>
          </cell>
          <cell r="D37" t="str">
            <v>●</v>
          </cell>
          <cell r="E37" t="str">
            <v>●</v>
          </cell>
          <cell r="F37">
            <v>0</v>
          </cell>
          <cell r="G37">
            <v>50304492.299999997</v>
          </cell>
          <cell r="H37">
            <v>0</v>
          </cell>
          <cell r="I37">
            <v>0</v>
          </cell>
          <cell r="J37">
            <v>1590000</v>
          </cell>
          <cell r="K37">
            <v>0</v>
          </cell>
          <cell r="L37">
            <v>0</v>
          </cell>
          <cell r="M37">
            <v>51894492.299999997</v>
          </cell>
          <cell r="N37">
            <v>62182846.299999997</v>
          </cell>
        </row>
        <row r="38">
          <cell r="B38" t="str">
            <v>UNDR</v>
          </cell>
          <cell r="C38" t="str">
            <v>"ӨНДӨРХААН ИНВЕСТ ҮЦК" ХХК</v>
          </cell>
          <cell r="D38" t="str">
            <v>●</v>
          </cell>
          <cell r="E38">
            <v>0</v>
          </cell>
          <cell r="F38">
            <v>0</v>
          </cell>
          <cell r="G38">
            <v>15542272.399999999</v>
          </cell>
          <cell r="H38">
            <v>0</v>
          </cell>
          <cell r="I38">
            <v>0</v>
          </cell>
          <cell r="J38">
            <v>12418600</v>
          </cell>
          <cell r="K38">
            <v>0</v>
          </cell>
          <cell r="L38">
            <v>0</v>
          </cell>
          <cell r="M38">
            <v>27960872.399999999</v>
          </cell>
          <cell r="N38">
            <v>49745758.899999999</v>
          </cell>
        </row>
        <row r="39">
          <cell r="B39" t="str">
            <v>MERG</v>
          </cell>
          <cell r="C39" t="str">
            <v>"МЭРГЭН САНАА ҮЦК" ХХК</v>
          </cell>
          <cell r="D39" t="str">
            <v>●</v>
          </cell>
          <cell r="E39">
            <v>0</v>
          </cell>
          <cell r="F39">
            <v>0</v>
          </cell>
          <cell r="G39">
            <v>2993720</v>
          </cell>
          <cell r="H39">
            <v>0</v>
          </cell>
          <cell r="I39">
            <v>0</v>
          </cell>
          <cell r="J39">
            <v>17212600</v>
          </cell>
          <cell r="K39">
            <v>0</v>
          </cell>
          <cell r="L39">
            <v>0</v>
          </cell>
          <cell r="M39">
            <v>20206320</v>
          </cell>
          <cell r="N39">
            <v>44578790.289999999</v>
          </cell>
        </row>
        <row r="40">
          <cell r="B40" t="str">
            <v>ARGB</v>
          </cell>
          <cell r="C40" t="str">
            <v>"АРГАЙ БЭСТ ҮЦК" ХХК</v>
          </cell>
          <cell r="D40" t="str">
            <v>●</v>
          </cell>
          <cell r="E40">
            <v>0</v>
          </cell>
          <cell r="F40">
            <v>0</v>
          </cell>
          <cell r="G40">
            <v>26908898</v>
          </cell>
          <cell r="H40">
            <v>0</v>
          </cell>
          <cell r="I40">
            <v>0</v>
          </cell>
          <cell r="J40">
            <v>1910800</v>
          </cell>
          <cell r="K40">
            <v>0</v>
          </cell>
          <cell r="L40">
            <v>0</v>
          </cell>
          <cell r="M40">
            <v>28819698</v>
          </cell>
          <cell r="N40">
            <v>41432026.100000001</v>
          </cell>
        </row>
        <row r="41">
          <cell r="B41" t="str">
            <v>SECP</v>
          </cell>
          <cell r="C41" t="str">
            <v>"СИКАП  ҮЦК" ХХК</v>
          </cell>
          <cell r="D41" t="str">
            <v>●</v>
          </cell>
          <cell r="E41" t="str">
            <v>●</v>
          </cell>
          <cell r="F41" t="str">
            <v>●</v>
          </cell>
          <cell r="G41">
            <v>17535498</v>
          </cell>
          <cell r="H41">
            <v>0</v>
          </cell>
          <cell r="I41">
            <v>0</v>
          </cell>
          <cell r="J41">
            <v>19707400</v>
          </cell>
          <cell r="K41">
            <v>0</v>
          </cell>
          <cell r="L41">
            <v>0</v>
          </cell>
          <cell r="M41">
            <v>37242898</v>
          </cell>
          <cell r="N41">
            <v>40397211</v>
          </cell>
        </row>
        <row r="42">
          <cell r="B42" t="str">
            <v>DELG</v>
          </cell>
          <cell r="C42" t="str">
            <v>"ДЭЛГЭРХАНГАЙ СЕКЮРИТИЗ ҮЦК" ХХК</v>
          </cell>
          <cell r="D42" t="str">
            <v>●</v>
          </cell>
          <cell r="E42">
            <v>0</v>
          </cell>
          <cell r="F42">
            <v>0</v>
          </cell>
          <cell r="G42">
            <v>4549824.25</v>
          </cell>
          <cell r="H42">
            <v>0</v>
          </cell>
          <cell r="I42">
            <v>0</v>
          </cell>
          <cell r="J42">
            <v>12067600</v>
          </cell>
          <cell r="K42">
            <v>0</v>
          </cell>
          <cell r="L42">
            <v>0</v>
          </cell>
          <cell r="M42">
            <v>16617424.25</v>
          </cell>
          <cell r="N42">
            <v>38777829.359999999</v>
          </cell>
        </row>
        <row r="43">
          <cell r="B43" t="str">
            <v>HUN</v>
          </cell>
          <cell r="C43" t="str">
            <v>"ХҮННҮ ЭМПАЙР ҮЦК" ХХК</v>
          </cell>
          <cell r="D43" t="str">
            <v>●</v>
          </cell>
          <cell r="E43">
            <v>0</v>
          </cell>
          <cell r="F43">
            <v>0</v>
          </cell>
          <cell r="G43">
            <v>14443794.739999998</v>
          </cell>
          <cell r="H43">
            <v>0</v>
          </cell>
          <cell r="I43">
            <v>0</v>
          </cell>
          <cell r="J43">
            <v>21990000</v>
          </cell>
          <cell r="K43">
            <v>0</v>
          </cell>
          <cell r="L43">
            <v>0</v>
          </cell>
          <cell r="M43">
            <v>36433794.739999995</v>
          </cell>
          <cell r="N43">
            <v>38641795.739999995</v>
          </cell>
        </row>
        <row r="44">
          <cell r="B44" t="str">
            <v>ZGB</v>
          </cell>
          <cell r="C44" t="str">
            <v>"ЗЭТ ЖИ БИ ҮЦК" ХХК</v>
          </cell>
          <cell r="D44" t="str">
            <v>●</v>
          </cell>
          <cell r="E44">
            <v>0</v>
          </cell>
          <cell r="F44">
            <v>0</v>
          </cell>
          <cell r="G44">
            <v>15526374</v>
          </cell>
          <cell r="H44">
            <v>0</v>
          </cell>
          <cell r="I44">
            <v>0</v>
          </cell>
          <cell r="J44">
            <v>16352000</v>
          </cell>
          <cell r="K44">
            <v>0</v>
          </cell>
          <cell r="L44">
            <v>0</v>
          </cell>
          <cell r="M44">
            <v>31878374</v>
          </cell>
          <cell r="N44">
            <v>37474755</v>
          </cell>
        </row>
        <row r="45">
          <cell r="B45" t="str">
            <v>TCHB</v>
          </cell>
          <cell r="C45" t="str">
            <v>"ТУЛГАТ ЧАНДМАНЬ БАЯН  ҮЦК" ХХК</v>
          </cell>
          <cell r="D45" t="str">
            <v>●</v>
          </cell>
          <cell r="E45">
            <v>0</v>
          </cell>
          <cell r="F45">
            <v>0</v>
          </cell>
          <cell r="G45">
            <v>14858503.98</v>
          </cell>
          <cell r="H45">
            <v>0</v>
          </cell>
          <cell r="I45">
            <v>0</v>
          </cell>
          <cell r="J45">
            <v>2150000</v>
          </cell>
          <cell r="K45">
            <v>0</v>
          </cell>
          <cell r="L45">
            <v>0</v>
          </cell>
          <cell r="M45">
            <v>17008503.98</v>
          </cell>
          <cell r="N45">
            <v>35803876.18</v>
          </cell>
        </row>
        <row r="46">
          <cell r="B46" t="str">
            <v>MSDQ</v>
          </cell>
          <cell r="C46" t="str">
            <v>"МАСДАК ҮНЭТ ЦААСНЫ КОМПАНИ" ХХК</v>
          </cell>
          <cell r="D46" t="str">
            <v>●</v>
          </cell>
          <cell r="E46">
            <v>0</v>
          </cell>
          <cell r="F46">
            <v>0</v>
          </cell>
          <cell r="G46">
            <v>5674417.2000000002</v>
          </cell>
          <cell r="H46">
            <v>0</v>
          </cell>
          <cell r="I46">
            <v>0</v>
          </cell>
          <cell r="J46">
            <v>25298400</v>
          </cell>
          <cell r="K46">
            <v>0</v>
          </cell>
          <cell r="L46">
            <v>0</v>
          </cell>
          <cell r="M46">
            <v>30972817.199999999</v>
          </cell>
          <cell r="N46">
            <v>34853677.280000001</v>
          </cell>
        </row>
        <row r="47">
          <cell r="B47" t="str">
            <v>SANR</v>
          </cell>
          <cell r="C47" t="str">
            <v>"САНАР ҮЦК" ХХК</v>
          </cell>
          <cell r="D47" t="str">
            <v>●</v>
          </cell>
          <cell r="E47">
            <v>0</v>
          </cell>
          <cell r="F47">
            <v>0</v>
          </cell>
          <cell r="G47">
            <v>2421910</v>
          </cell>
          <cell r="H47">
            <v>0</v>
          </cell>
          <cell r="I47">
            <v>0</v>
          </cell>
          <cell r="J47">
            <v>10618200</v>
          </cell>
          <cell r="K47">
            <v>0</v>
          </cell>
          <cell r="L47">
            <v>0</v>
          </cell>
          <cell r="M47">
            <v>13040110</v>
          </cell>
          <cell r="N47">
            <v>34371895</v>
          </cell>
        </row>
        <row r="48">
          <cell r="B48" t="str">
            <v>LFTI</v>
          </cell>
          <cell r="C48" t="str">
            <v>"ЛАЙФТАЙМ ИНВЕСТМЕНТ ҮЦК" ХХК</v>
          </cell>
          <cell r="D48" t="str">
            <v>●</v>
          </cell>
          <cell r="E48" t="str">
            <v>●</v>
          </cell>
          <cell r="F48">
            <v>0</v>
          </cell>
          <cell r="G48">
            <v>14072815</v>
          </cell>
          <cell r="H48">
            <v>0</v>
          </cell>
          <cell r="I48">
            <v>0</v>
          </cell>
          <cell r="J48">
            <v>4500000</v>
          </cell>
          <cell r="K48">
            <v>0</v>
          </cell>
          <cell r="L48">
            <v>0</v>
          </cell>
          <cell r="M48">
            <v>18572815</v>
          </cell>
          <cell r="N48">
            <v>30890525</v>
          </cell>
        </row>
        <row r="49">
          <cell r="B49" t="str">
            <v>BULG</v>
          </cell>
          <cell r="C49" t="str">
            <v>"БУЛГАН БРОКЕР ҮЦК" ХХК</v>
          </cell>
          <cell r="D49" t="str">
            <v>●</v>
          </cell>
          <cell r="E49">
            <v>0</v>
          </cell>
          <cell r="F49">
            <v>0</v>
          </cell>
          <cell r="G49">
            <v>2093813.8</v>
          </cell>
          <cell r="H49">
            <v>0</v>
          </cell>
          <cell r="I49">
            <v>0</v>
          </cell>
          <cell r="J49">
            <v>17445400</v>
          </cell>
          <cell r="K49">
            <v>0</v>
          </cell>
          <cell r="L49">
            <v>0</v>
          </cell>
          <cell r="M49">
            <v>19539213.800000001</v>
          </cell>
          <cell r="N49">
            <v>19621933.800000001</v>
          </cell>
        </row>
        <row r="50">
          <cell r="B50" t="str">
            <v>BSK</v>
          </cell>
          <cell r="C50" t="str">
            <v>"БЛЮСКАЙ СЕКЬЮРИТИЗ ҮЦК" ХК</v>
          </cell>
          <cell r="D50" t="str">
            <v>●</v>
          </cell>
          <cell r="E50">
            <v>0</v>
          </cell>
          <cell r="F50">
            <v>0</v>
          </cell>
          <cell r="G50">
            <v>5173373.2</v>
          </cell>
          <cell r="H50">
            <v>0</v>
          </cell>
          <cell r="I50">
            <v>0</v>
          </cell>
          <cell r="J50">
            <v>10181200</v>
          </cell>
          <cell r="K50">
            <v>0</v>
          </cell>
          <cell r="L50">
            <v>0</v>
          </cell>
          <cell r="M50">
            <v>15354573.199999999</v>
          </cell>
          <cell r="N50">
            <v>15683333.199999999</v>
          </cell>
        </row>
        <row r="51">
          <cell r="B51" t="str">
            <v>BLAC</v>
          </cell>
          <cell r="C51" t="str">
            <v>"БЛЭКСТОУН ИНТЕРНЭЙШНЛ ҮЦК" ХХК</v>
          </cell>
          <cell r="D51" t="str">
            <v>●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13805200</v>
          </cell>
          <cell r="K51">
            <v>0</v>
          </cell>
          <cell r="L51">
            <v>0</v>
          </cell>
          <cell r="M51">
            <v>13805200</v>
          </cell>
          <cell r="N51">
            <v>13805200</v>
          </cell>
        </row>
        <row r="52">
          <cell r="B52" t="str">
            <v>ALTN</v>
          </cell>
          <cell r="C52" t="str">
            <v>"АЛТАН ХОРОМСОГ ҮЦК" ХХК</v>
          </cell>
          <cell r="D52" t="str">
            <v>●</v>
          </cell>
          <cell r="E52">
            <v>0</v>
          </cell>
          <cell r="F52">
            <v>0</v>
          </cell>
          <cell r="G52">
            <v>6207790</v>
          </cell>
          <cell r="H52">
            <v>0</v>
          </cell>
          <cell r="I52">
            <v>0</v>
          </cell>
          <cell r="J52">
            <v>6535600</v>
          </cell>
          <cell r="K52">
            <v>0</v>
          </cell>
          <cell r="L52">
            <v>0</v>
          </cell>
          <cell r="M52">
            <v>12743390</v>
          </cell>
          <cell r="N52">
            <v>12878831</v>
          </cell>
        </row>
        <row r="53">
          <cell r="B53" t="str">
            <v>ECM</v>
          </cell>
          <cell r="C53" t="str">
            <v>"ЕВРАЗИА КАПИТАЛ ХОЛДИНГ ҮЦК" 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8524298</v>
          </cell>
          <cell r="H53">
            <v>0</v>
          </cell>
          <cell r="I53">
            <v>0</v>
          </cell>
          <cell r="J53">
            <v>616000</v>
          </cell>
          <cell r="K53">
            <v>0</v>
          </cell>
          <cell r="L53">
            <v>0</v>
          </cell>
          <cell r="M53">
            <v>9140298</v>
          </cell>
          <cell r="N53">
            <v>9140298</v>
          </cell>
        </row>
        <row r="54">
          <cell r="B54" t="str">
            <v>FCX</v>
          </cell>
          <cell r="C54" t="str">
            <v>"ЭФ СИ ИКС ҮЦК" ХХК</v>
          </cell>
          <cell r="D54" t="str">
            <v>●</v>
          </cell>
          <cell r="E54" t="str">
            <v>●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8769800</v>
          </cell>
          <cell r="K54">
            <v>0</v>
          </cell>
          <cell r="L54">
            <v>0</v>
          </cell>
          <cell r="M54">
            <v>8769800</v>
          </cell>
          <cell r="N54">
            <v>8769800</v>
          </cell>
        </row>
        <row r="55">
          <cell r="B55" t="str">
            <v>SILS</v>
          </cell>
          <cell r="C55" t="str">
            <v>"СИЛВЭР ЛАЙТ СЕКЮРИТИЙЗ ҮЦК" ХХК</v>
          </cell>
          <cell r="D55" t="str">
            <v>●</v>
          </cell>
          <cell r="E55">
            <v>0</v>
          </cell>
          <cell r="F55">
            <v>0</v>
          </cell>
          <cell r="G55">
            <v>5456139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5456139</v>
          </cell>
          <cell r="N55">
            <v>7026939</v>
          </cell>
        </row>
        <row r="56">
          <cell r="B56" t="str">
            <v>APS</v>
          </cell>
          <cell r="C56" t="str">
            <v>"АЗИА ПАСИФИК СЕКЬЮРИТИС ҮЦК" ХХК</v>
          </cell>
          <cell r="D56" t="str">
            <v>●</v>
          </cell>
          <cell r="E56">
            <v>0</v>
          </cell>
          <cell r="F56">
            <v>0</v>
          </cell>
          <cell r="G56">
            <v>1238448</v>
          </cell>
          <cell r="H56">
            <v>0</v>
          </cell>
          <cell r="I56">
            <v>0</v>
          </cell>
          <cell r="J56">
            <v>1680000</v>
          </cell>
          <cell r="K56">
            <v>0</v>
          </cell>
          <cell r="L56">
            <v>0</v>
          </cell>
          <cell r="M56">
            <v>2918448</v>
          </cell>
          <cell r="N56">
            <v>4239768.55</v>
          </cell>
        </row>
        <row r="57">
          <cell r="B57" t="str">
            <v>GNDX</v>
          </cell>
          <cell r="C57" t="str">
            <v>"ГЕНДЕКС ҮЦК" ХХК</v>
          </cell>
          <cell r="D57" t="str">
            <v>●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3266000</v>
          </cell>
          <cell r="K57">
            <v>0</v>
          </cell>
          <cell r="L57">
            <v>0</v>
          </cell>
          <cell r="M57">
            <v>3266000</v>
          </cell>
          <cell r="N57">
            <v>3266000</v>
          </cell>
        </row>
        <row r="58">
          <cell r="B58" t="str">
            <v>NSEC</v>
          </cell>
          <cell r="C58" t="str">
            <v>"НЭЙШНЛ СЕКЮРИТИС ҮЦК" ХХК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244000</v>
          </cell>
          <cell r="H58">
            <v>0</v>
          </cell>
          <cell r="I58">
            <v>0</v>
          </cell>
          <cell r="J58">
            <v>1000000</v>
          </cell>
          <cell r="K58">
            <v>0</v>
          </cell>
          <cell r="L58">
            <v>0</v>
          </cell>
          <cell r="M58">
            <v>1244000</v>
          </cell>
          <cell r="N58">
            <v>1244000</v>
          </cell>
        </row>
        <row r="59">
          <cell r="B59" t="str">
            <v>MICC</v>
          </cell>
          <cell r="C59" t="str">
            <v>"ЭМ АЙ СИ СИ  ҮЦК" ХХК</v>
          </cell>
          <cell r="D59" t="str">
            <v>●</v>
          </cell>
          <cell r="E59" t="str">
            <v>●</v>
          </cell>
          <cell r="F59">
            <v>0</v>
          </cell>
          <cell r="G59">
            <v>36670</v>
          </cell>
          <cell r="H59">
            <v>0</v>
          </cell>
          <cell r="I59">
            <v>0</v>
          </cell>
          <cell r="J59">
            <v>1000000</v>
          </cell>
          <cell r="K59">
            <v>0</v>
          </cell>
          <cell r="L59">
            <v>0</v>
          </cell>
          <cell r="M59">
            <v>1036670</v>
          </cell>
          <cell r="N59">
            <v>1036670</v>
          </cell>
        </row>
        <row r="60">
          <cell r="B60" t="str">
            <v>GATR</v>
          </cell>
          <cell r="C60" t="str">
            <v>"ГАЦУУРТ ТРЕЙД ҮЦК" ХХК</v>
          </cell>
          <cell r="D60" t="str">
            <v>●</v>
          </cell>
          <cell r="E60">
            <v>0</v>
          </cell>
          <cell r="F60">
            <v>0</v>
          </cell>
          <cell r="G60">
            <v>745426.4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745426.4</v>
          </cell>
          <cell r="N60">
            <v>871196.4</v>
          </cell>
        </row>
        <row r="61">
          <cell r="B61" t="str">
            <v>SGC</v>
          </cell>
          <cell r="C61" t="str">
            <v>"ЭС ЖИ КАПИТАЛ ҮЦК" ХХК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200000</v>
          </cell>
          <cell r="K61">
            <v>0</v>
          </cell>
          <cell r="L61">
            <v>0</v>
          </cell>
          <cell r="M61">
            <v>200000</v>
          </cell>
          <cell r="N61">
            <v>200000</v>
          </cell>
        </row>
        <row r="62">
          <cell r="B62" t="str">
            <v>MONG</v>
          </cell>
          <cell r="C62" t="str">
            <v>"МОНГОЛ СЕКЮРИТИЕС ҮЦК" ХК</v>
          </cell>
          <cell r="D62" t="str">
            <v>●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B63" t="str">
            <v>CAPM</v>
          </cell>
          <cell r="C63" t="str">
            <v>"КАПИТАЛ МАРКЕТ КОРПОРАЦИ ҮЦК" ХХК</v>
          </cell>
          <cell r="D63" t="str">
            <v>●</v>
          </cell>
          <cell r="E63" t="str">
            <v>●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FRON</v>
          </cell>
          <cell r="C64" t="str">
            <v>"ФРОНТИЕР ҮЦК" ХХК</v>
          </cell>
          <cell r="D64" t="str">
            <v>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ACE</v>
          </cell>
          <cell r="C65" t="str">
            <v>"АСЕ ЭНД Т КАПИТАЛ ҮЦК" ХХК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INVC</v>
          </cell>
          <cell r="C66" t="str">
            <v>ИНВЕСКОР КАПИТАЛ ҮЦК</v>
          </cell>
          <cell r="D66" t="str">
            <v>●</v>
          </cell>
          <cell r="E66" t="str">
            <v>●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DCF</v>
          </cell>
          <cell r="C67" t="str">
            <v>ДИ СИ ЭФ ХХК</v>
          </cell>
          <cell r="D67" t="str">
            <v>●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M9">
            <v>0</v>
          </cell>
          <cell r="X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9105</v>
          </cell>
          <cell r="G10">
            <v>6207790</v>
          </cell>
          <cell r="H10">
            <v>6207790</v>
          </cell>
          <cell r="I10">
            <v>32678</v>
          </cell>
          <cell r="J10">
            <v>6535600</v>
          </cell>
          <cell r="M10">
            <v>6535600</v>
          </cell>
          <cell r="X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3580</v>
          </cell>
          <cell r="E11">
            <v>1208348</v>
          </cell>
          <cell r="F11">
            <v>70</v>
          </cell>
          <cell r="G11">
            <v>30100</v>
          </cell>
          <cell r="H11">
            <v>1238448</v>
          </cell>
          <cell r="I11">
            <v>8400</v>
          </cell>
          <cell r="J11">
            <v>1680000</v>
          </cell>
          <cell r="M11">
            <v>1680000</v>
          </cell>
          <cell r="X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30423</v>
          </cell>
          <cell r="E12">
            <v>24336679.5</v>
          </cell>
          <cell r="F12">
            <v>149683</v>
          </cell>
          <cell r="G12">
            <v>107783142.5</v>
          </cell>
          <cell r="H12">
            <v>132119822</v>
          </cell>
          <cell r="I12">
            <v>434881</v>
          </cell>
          <cell r="J12">
            <v>86976200</v>
          </cell>
          <cell r="M12">
            <v>86976200</v>
          </cell>
          <cell r="X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2676</v>
          </cell>
          <cell r="E13">
            <v>12520680</v>
          </cell>
          <cell r="F13">
            <v>10922</v>
          </cell>
          <cell r="G13">
            <v>14388218</v>
          </cell>
          <cell r="H13">
            <v>26908898</v>
          </cell>
          <cell r="I13">
            <v>9554</v>
          </cell>
          <cell r="J13">
            <v>1910800</v>
          </cell>
          <cell r="M13">
            <v>1910800</v>
          </cell>
          <cell r="X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5142</v>
          </cell>
          <cell r="E14">
            <v>4688787</v>
          </cell>
          <cell r="F14">
            <v>11268</v>
          </cell>
          <cell r="G14">
            <v>4751200</v>
          </cell>
          <cell r="H14">
            <v>9439987</v>
          </cell>
          <cell r="I14">
            <v>454993</v>
          </cell>
          <cell r="J14">
            <v>90998600</v>
          </cell>
          <cell r="M14">
            <v>90998600</v>
          </cell>
          <cell r="X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905615</v>
          </cell>
          <cell r="E15">
            <v>425227020.55000001</v>
          </cell>
          <cell r="F15">
            <v>1488115</v>
          </cell>
          <cell r="G15">
            <v>847231433.85000002</v>
          </cell>
          <cell r="H15">
            <v>1272458454.4000001</v>
          </cell>
          <cell r="I15">
            <v>2029203</v>
          </cell>
          <cell r="J15">
            <v>405840600</v>
          </cell>
          <cell r="M15">
            <v>405840600</v>
          </cell>
          <cell r="X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M16">
            <v>0</v>
          </cell>
          <cell r="X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69026</v>
          </cell>
          <cell r="J17">
            <v>13805200</v>
          </cell>
          <cell r="M17">
            <v>13805200</v>
          </cell>
          <cell r="X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6980</v>
          </cell>
          <cell r="E18">
            <v>4683791</v>
          </cell>
          <cell r="F18">
            <v>64654</v>
          </cell>
          <cell r="G18">
            <v>45620701.299999997</v>
          </cell>
          <cell r="H18">
            <v>50304492.299999997</v>
          </cell>
          <cell r="I18">
            <v>7950</v>
          </cell>
          <cell r="J18">
            <v>1590000</v>
          </cell>
          <cell r="M18">
            <v>1590000</v>
          </cell>
          <cell r="X18">
            <v>0</v>
          </cell>
        </row>
        <row r="19">
          <cell r="B19" t="str">
            <v>BSK</v>
          </cell>
          <cell r="C19" t="str">
            <v>BLUE SKY</v>
          </cell>
          <cell r="D19">
            <v>6279</v>
          </cell>
          <cell r="E19">
            <v>2075213.2</v>
          </cell>
          <cell r="F19">
            <v>6538</v>
          </cell>
          <cell r="G19">
            <v>3098160</v>
          </cell>
          <cell r="H19">
            <v>5173373.2</v>
          </cell>
          <cell r="I19">
            <v>50906</v>
          </cell>
          <cell r="J19">
            <v>10181200</v>
          </cell>
          <cell r="M19">
            <v>10181200</v>
          </cell>
          <cell r="X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2210</v>
          </cell>
          <cell r="E20">
            <v>1510613.8</v>
          </cell>
          <cell r="F20">
            <v>1800</v>
          </cell>
          <cell r="G20">
            <v>583200</v>
          </cell>
          <cell r="H20">
            <v>2093813.8</v>
          </cell>
          <cell r="I20">
            <v>87227</v>
          </cell>
          <cell r="J20">
            <v>17445400</v>
          </cell>
          <cell r="M20">
            <v>17445400</v>
          </cell>
          <cell r="X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387824</v>
          </cell>
          <cell r="E21">
            <v>185542915.11000001</v>
          </cell>
          <cell r="F21">
            <v>204871</v>
          </cell>
          <cell r="G21">
            <v>96962472.430000007</v>
          </cell>
          <cell r="H21">
            <v>282505387.54000002</v>
          </cell>
          <cell r="I21">
            <v>230601</v>
          </cell>
          <cell r="J21">
            <v>46120200</v>
          </cell>
          <cell r="M21">
            <v>46120200</v>
          </cell>
          <cell r="X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543727</v>
          </cell>
          <cell r="E22">
            <v>56771934.560000002</v>
          </cell>
          <cell r="F22">
            <v>1254800</v>
          </cell>
          <cell r="G22">
            <v>122766292.74000001</v>
          </cell>
          <cell r="H22">
            <v>179538227.30000001</v>
          </cell>
          <cell r="I22">
            <v>344070</v>
          </cell>
          <cell r="J22">
            <v>68814000</v>
          </cell>
          <cell r="M22">
            <v>68814000</v>
          </cell>
          <cell r="T22">
            <v>7865</v>
          </cell>
          <cell r="U22">
            <v>794094950</v>
          </cell>
          <cell r="V22">
            <v>11365</v>
          </cell>
          <cell r="W22">
            <v>1155784950</v>
          </cell>
          <cell r="X22">
            <v>1949879900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M23">
            <v>0</v>
          </cell>
          <cell r="X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96264</v>
          </cell>
          <cell r="E24">
            <v>48458151</v>
          </cell>
          <cell r="F24">
            <v>23248</v>
          </cell>
          <cell r="G24">
            <v>4822515.2</v>
          </cell>
          <cell r="H24">
            <v>53280666.200000003</v>
          </cell>
          <cell r="I24">
            <v>2100</v>
          </cell>
          <cell r="J24">
            <v>420000</v>
          </cell>
          <cell r="M24">
            <v>420000</v>
          </cell>
          <cell r="V24">
            <v>1</v>
          </cell>
          <cell r="W24">
            <v>100000</v>
          </cell>
          <cell r="X24">
            <v>100000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M25">
            <v>0</v>
          </cell>
          <cell r="X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6145</v>
          </cell>
          <cell r="E26">
            <v>2668559.25</v>
          </cell>
          <cell r="F26">
            <v>5549</v>
          </cell>
          <cell r="G26">
            <v>1881265</v>
          </cell>
          <cell r="H26">
            <v>4549824.25</v>
          </cell>
          <cell r="I26">
            <v>60338</v>
          </cell>
          <cell r="J26">
            <v>12067600</v>
          </cell>
          <cell r="M26">
            <v>12067600</v>
          </cell>
          <cell r="X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M27">
            <v>0</v>
          </cell>
          <cell r="X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31036</v>
          </cell>
          <cell r="E28">
            <v>6851974.7800000003</v>
          </cell>
          <cell r="F28">
            <v>24602</v>
          </cell>
          <cell r="G28">
            <v>6961790.3799999999</v>
          </cell>
          <cell r="H28">
            <v>13813765.16</v>
          </cell>
          <cell r="I28">
            <v>51438</v>
          </cell>
          <cell r="J28">
            <v>10287600</v>
          </cell>
          <cell r="M28">
            <v>10287600</v>
          </cell>
          <cell r="X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1481</v>
          </cell>
          <cell r="E29">
            <v>6973928</v>
          </cell>
          <cell r="F29">
            <v>2216</v>
          </cell>
          <cell r="G29">
            <v>1550370</v>
          </cell>
          <cell r="H29">
            <v>8524298</v>
          </cell>
          <cell r="I29">
            <v>3080</v>
          </cell>
          <cell r="J29">
            <v>616000</v>
          </cell>
          <cell r="M29">
            <v>616000</v>
          </cell>
          <cell r="X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43849</v>
          </cell>
          <cell r="J30">
            <v>8769800</v>
          </cell>
          <cell r="M30">
            <v>8769800</v>
          </cell>
          <cell r="X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M31">
            <v>0</v>
          </cell>
          <cell r="X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M32">
            <v>0</v>
          </cell>
          <cell r="X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1140</v>
          </cell>
          <cell r="E33">
            <v>745426.4</v>
          </cell>
          <cell r="F33">
            <v>0</v>
          </cell>
          <cell r="G33">
            <v>0</v>
          </cell>
          <cell r="H33">
            <v>745426.4</v>
          </cell>
          <cell r="I33">
            <v>0</v>
          </cell>
          <cell r="J33">
            <v>0</v>
          </cell>
          <cell r="M33">
            <v>0</v>
          </cell>
          <cell r="X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77526</v>
          </cell>
          <cell r="E34">
            <v>22641178.91</v>
          </cell>
          <cell r="F34">
            <v>126404</v>
          </cell>
          <cell r="G34">
            <v>41945888.380000003</v>
          </cell>
          <cell r="H34">
            <v>64587067.290000007</v>
          </cell>
          <cell r="I34">
            <v>564922</v>
          </cell>
          <cell r="J34">
            <v>112984400</v>
          </cell>
          <cell r="M34">
            <v>112984400</v>
          </cell>
          <cell r="X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11062</v>
          </cell>
          <cell r="E35">
            <v>22307473</v>
          </cell>
          <cell r="F35">
            <v>9462</v>
          </cell>
          <cell r="G35">
            <v>4991630</v>
          </cell>
          <cell r="H35">
            <v>27299103</v>
          </cell>
          <cell r="I35">
            <v>10012</v>
          </cell>
          <cell r="J35">
            <v>2002400</v>
          </cell>
          <cell r="M35">
            <v>2002400</v>
          </cell>
          <cell r="X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11712</v>
          </cell>
          <cell r="E36">
            <v>4188966</v>
          </cell>
          <cell r="F36">
            <v>7268</v>
          </cell>
          <cell r="G36">
            <v>2842113</v>
          </cell>
          <cell r="H36">
            <v>7031079</v>
          </cell>
          <cell r="I36">
            <v>177533</v>
          </cell>
          <cell r="J36">
            <v>35506600</v>
          </cell>
          <cell r="M36">
            <v>35506600</v>
          </cell>
          <cell r="X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915557</v>
          </cell>
          <cell r="E37">
            <v>438292756.82999998</v>
          </cell>
          <cell r="F37">
            <v>397840</v>
          </cell>
          <cell r="G37">
            <v>192031894.09999999</v>
          </cell>
          <cell r="H37">
            <v>630324650.92999995</v>
          </cell>
          <cell r="I37">
            <v>41580592</v>
          </cell>
          <cell r="J37">
            <v>8316118400</v>
          </cell>
          <cell r="K37">
            <v>50000000</v>
          </cell>
          <cell r="L37">
            <v>10000000000</v>
          </cell>
          <cell r="M37">
            <v>18316118400</v>
          </cell>
          <cell r="X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16330</v>
          </cell>
          <cell r="J38">
            <v>3266000</v>
          </cell>
          <cell r="M38">
            <v>3266000</v>
          </cell>
          <cell r="X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15825</v>
          </cell>
          <cell r="E39">
            <v>3792908.2</v>
          </cell>
          <cell r="F39">
            <v>30531</v>
          </cell>
          <cell r="G39">
            <v>10650886.539999999</v>
          </cell>
          <cell r="H39">
            <v>14443794.739999998</v>
          </cell>
          <cell r="I39">
            <v>109950</v>
          </cell>
          <cell r="J39">
            <v>21990000</v>
          </cell>
          <cell r="M39">
            <v>21990000</v>
          </cell>
          <cell r="X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M40">
            <v>0</v>
          </cell>
          <cell r="X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M41">
            <v>0</v>
          </cell>
          <cell r="X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2758</v>
          </cell>
          <cell r="E42">
            <v>14072815</v>
          </cell>
          <cell r="F42">
            <v>0</v>
          </cell>
          <cell r="G42">
            <v>0</v>
          </cell>
          <cell r="H42">
            <v>14072815</v>
          </cell>
          <cell r="I42">
            <v>22500</v>
          </cell>
          <cell r="J42">
            <v>4500000</v>
          </cell>
          <cell r="M42">
            <v>4500000</v>
          </cell>
          <cell r="X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1000</v>
          </cell>
          <cell r="E43">
            <v>210000</v>
          </cell>
          <cell r="F43">
            <v>7482</v>
          </cell>
          <cell r="G43">
            <v>2783720</v>
          </cell>
          <cell r="H43">
            <v>2993720</v>
          </cell>
          <cell r="I43">
            <v>86063</v>
          </cell>
          <cell r="J43">
            <v>17212600</v>
          </cell>
          <cell r="M43">
            <v>17212600</v>
          </cell>
          <cell r="X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18410</v>
          </cell>
          <cell r="E44">
            <v>83934540.700000003</v>
          </cell>
          <cell r="F44">
            <v>14076</v>
          </cell>
          <cell r="G44">
            <v>28868395</v>
          </cell>
          <cell r="H44">
            <v>112802935.7</v>
          </cell>
          <cell r="I44">
            <v>10000</v>
          </cell>
          <cell r="J44">
            <v>2000000</v>
          </cell>
          <cell r="M44">
            <v>2000000</v>
          </cell>
          <cell r="X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530</v>
          </cell>
          <cell r="E45">
            <v>36670</v>
          </cell>
          <cell r="F45">
            <v>0</v>
          </cell>
          <cell r="G45">
            <v>0</v>
          </cell>
          <cell r="H45">
            <v>36670</v>
          </cell>
          <cell r="I45">
            <v>5000</v>
          </cell>
          <cell r="J45">
            <v>1000000</v>
          </cell>
          <cell r="M45">
            <v>1000000</v>
          </cell>
          <cell r="X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394682</v>
          </cell>
          <cell r="E46">
            <v>171450290.41</v>
          </cell>
          <cell r="F46">
            <v>391767</v>
          </cell>
          <cell r="G46">
            <v>183555305.88999999</v>
          </cell>
          <cell r="H46">
            <v>355005596.29999995</v>
          </cell>
          <cell r="I46">
            <v>912617</v>
          </cell>
          <cell r="J46">
            <v>182523400</v>
          </cell>
          <cell r="M46">
            <v>182523400</v>
          </cell>
          <cell r="X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  <cell r="X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1623</v>
          </cell>
          <cell r="E48">
            <v>1227600</v>
          </cell>
          <cell r="F48">
            <v>20059</v>
          </cell>
          <cell r="G48">
            <v>4446817.2</v>
          </cell>
          <cell r="H48">
            <v>5674417.2000000002</v>
          </cell>
          <cell r="I48">
            <v>126492</v>
          </cell>
          <cell r="J48">
            <v>25298400</v>
          </cell>
          <cell r="M48">
            <v>25298400</v>
          </cell>
          <cell r="X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89298</v>
          </cell>
          <cell r="E49">
            <v>17322395.949999999</v>
          </cell>
          <cell r="F49">
            <v>127541</v>
          </cell>
          <cell r="G49">
            <v>18797472.699999999</v>
          </cell>
          <cell r="H49">
            <v>36119868.649999999</v>
          </cell>
          <cell r="I49">
            <v>38445</v>
          </cell>
          <cell r="J49">
            <v>7689000</v>
          </cell>
          <cell r="M49">
            <v>7689000</v>
          </cell>
          <cell r="X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M50">
            <v>0</v>
          </cell>
          <cell r="X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237717</v>
          </cell>
          <cell r="E51">
            <v>82249511.909999996</v>
          </cell>
          <cell r="F51">
            <v>374269</v>
          </cell>
          <cell r="G51">
            <v>116290977.7</v>
          </cell>
          <cell r="H51">
            <v>198540489.61000001</v>
          </cell>
          <cell r="I51">
            <v>168700</v>
          </cell>
          <cell r="J51">
            <v>33740000</v>
          </cell>
          <cell r="M51">
            <v>33740000</v>
          </cell>
          <cell r="X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400</v>
          </cell>
          <cell r="G52">
            <v>244000</v>
          </cell>
          <cell r="H52">
            <v>244000</v>
          </cell>
          <cell r="I52">
            <v>5000</v>
          </cell>
          <cell r="J52">
            <v>1000000</v>
          </cell>
          <cell r="M52">
            <v>1000000</v>
          </cell>
          <cell r="X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M53">
            <v>0</v>
          </cell>
          <cell r="X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2054</v>
          </cell>
          <cell r="E54">
            <v>975510</v>
          </cell>
          <cell r="F54">
            <v>3668</v>
          </cell>
          <cell r="G54">
            <v>1446400</v>
          </cell>
          <cell r="H54">
            <v>2421910</v>
          </cell>
          <cell r="I54">
            <v>53091</v>
          </cell>
          <cell r="J54">
            <v>10618200</v>
          </cell>
          <cell r="M54">
            <v>10618200</v>
          </cell>
          <cell r="X54">
            <v>0</v>
          </cell>
        </row>
        <row r="55">
          <cell r="B55" t="str">
            <v>SECP</v>
          </cell>
          <cell r="C55" t="str">
            <v>СИКАП</v>
          </cell>
          <cell r="D55">
            <v>56003</v>
          </cell>
          <cell r="E55">
            <v>12848568</v>
          </cell>
          <cell r="F55">
            <v>28328</v>
          </cell>
          <cell r="G55">
            <v>4686930</v>
          </cell>
          <cell r="H55">
            <v>17535498</v>
          </cell>
          <cell r="I55">
            <v>98537</v>
          </cell>
          <cell r="J55">
            <v>19707400</v>
          </cell>
          <cell r="M55">
            <v>19707400</v>
          </cell>
          <cell r="X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1000</v>
          </cell>
          <cell r="J56">
            <v>200000</v>
          </cell>
          <cell r="M56">
            <v>200000</v>
          </cell>
          <cell r="X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3199</v>
          </cell>
          <cell r="E57">
            <v>2063741</v>
          </cell>
          <cell r="F57">
            <v>1040</v>
          </cell>
          <cell r="G57">
            <v>3392398</v>
          </cell>
          <cell r="H57">
            <v>5456139</v>
          </cell>
          <cell r="I57">
            <v>0</v>
          </cell>
          <cell r="J57">
            <v>0</v>
          </cell>
          <cell r="M57">
            <v>0</v>
          </cell>
          <cell r="X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729431</v>
          </cell>
          <cell r="E58">
            <v>198760408.96000001</v>
          </cell>
          <cell r="F58">
            <v>194137</v>
          </cell>
          <cell r="G58">
            <v>75379912.069999993</v>
          </cell>
          <cell r="H58">
            <v>274140321.02999997</v>
          </cell>
          <cell r="I58">
            <v>823723</v>
          </cell>
          <cell r="J58">
            <v>164744600</v>
          </cell>
          <cell r="M58">
            <v>164744600</v>
          </cell>
          <cell r="X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3290</v>
          </cell>
          <cell r="E59">
            <v>27290495</v>
          </cell>
          <cell r="F59">
            <v>31300</v>
          </cell>
          <cell r="G59">
            <v>35644845</v>
          </cell>
          <cell r="H59">
            <v>62935340</v>
          </cell>
          <cell r="I59">
            <v>7700</v>
          </cell>
          <cell r="J59">
            <v>1540000</v>
          </cell>
          <cell r="M59">
            <v>1540000</v>
          </cell>
          <cell r="X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25141</v>
          </cell>
          <cell r="E60">
            <v>7928413</v>
          </cell>
          <cell r="F60">
            <v>8858</v>
          </cell>
          <cell r="G60">
            <v>6930090.9800000004</v>
          </cell>
          <cell r="H60">
            <v>14858503.98</v>
          </cell>
          <cell r="I60">
            <v>10750</v>
          </cell>
          <cell r="J60">
            <v>2150000</v>
          </cell>
          <cell r="M60">
            <v>2150000</v>
          </cell>
          <cell r="X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861927</v>
          </cell>
          <cell r="E61">
            <v>242407085.38</v>
          </cell>
          <cell r="F61">
            <v>436842</v>
          </cell>
          <cell r="G61">
            <v>139913850.41999999</v>
          </cell>
          <cell r="H61">
            <v>382320935.79999995</v>
          </cell>
          <cell r="I61">
            <v>851430</v>
          </cell>
          <cell r="J61">
            <v>170286000</v>
          </cell>
          <cell r="M61">
            <v>170286000</v>
          </cell>
          <cell r="X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3433</v>
          </cell>
          <cell r="E62">
            <v>5012890</v>
          </cell>
          <cell r="F62">
            <v>22003</v>
          </cell>
          <cell r="G62">
            <v>2254165.2799999998</v>
          </cell>
          <cell r="H62">
            <v>7267055.2799999993</v>
          </cell>
          <cell r="I62">
            <v>111852</v>
          </cell>
          <cell r="J62">
            <v>22370400</v>
          </cell>
          <cell r="M62">
            <v>22370400</v>
          </cell>
          <cell r="T62">
            <v>3501</v>
          </cell>
          <cell r="U62">
            <v>361790000</v>
          </cell>
          <cell r="X62">
            <v>361790000</v>
          </cell>
        </row>
        <row r="63">
          <cell r="B63" t="str">
            <v>TTOL</v>
          </cell>
          <cell r="C63" t="str">
            <v>Апекс Капитал ҮЦК</v>
          </cell>
          <cell r="D63">
            <v>61197</v>
          </cell>
          <cell r="E63">
            <v>36087715.700000003</v>
          </cell>
          <cell r="F63">
            <v>58199</v>
          </cell>
          <cell r="G63">
            <v>17884505.5</v>
          </cell>
          <cell r="H63">
            <v>53972221.200000003</v>
          </cell>
          <cell r="I63">
            <v>36400</v>
          </cell>
          <cell r="J63">
            <v>7280000</v>
          </cell>
          <cell r="M63">
            <v>7280000</v>
          </cell>
          <cell r="X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21108</v>
          </cell>
          <cell r="E64">
            <v>5136712.2</v>
          </cell>
          <cell r="F64">
            <v>27155</v>
          </cell>
          <cell r="G64">
            <v>10405560.199999999</v>
          </cell>
          <cell r="H64">
            <v>15542272.399999999</v>
          </cell>
          <cell r="I64">
            <v>62093</v>
          </cell>
          <cell r="J64">
            <v>12418600</v>
          </cell>
          <cell r="M64">
            <v>12418600</v>
          </cell>
          <cell r="X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M65">
            <v>0</v>
          </cell>
          <cell r="X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0</v>
          </cell>
          <cell r="E66">
            <v>0</v>
          </cell>
          <cell r="F66">
            <v>31347</v>
          </cell>
          <cell r="G66">
            <v>15526374</v>
          </cell>
          <cell r="H66">
            <v>15526374</v>
          </cell>
          <cell r="I66">
            <v>81760</v>
          </cell>
          <cell r="J66">
            <v>16352000</v>
          </cell>
          <cell r="M66">
            <v>16352000</v>
          </cell>
          <cell r="X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67740</v>
          </cell>
          <cell r="E67">
            <v>11726456.619999999</v>
          </cell>
          <cell r="F67">
            <v>35328</v>
          </cell>
          <cell r="G67">
            <v>10676341.560000001</v>
          </cell>
          <cell r="H67">
            <v>22402798.18</v>
          </cell>
          <cell r="I67">
            <v>107214</v>
          </cell>
          <cell r="J67">
            <v>21442800</v>
          </cell>
          <cell r="M67">
            <v>21442800</v>
          </cell>
          <cell r="X67">
            <v>0</v>
          </cell>
        </row>
        <row r="68">
          <cell r="B68" t="str">
            <v>нийт</v>
          </cell>
          <cell r="D68">
            <v>5642745</v>
          </cell>
          <cell r="E68">
            <v>2196229124.9199996</v>
          </cell>
          <cell r="F68">
            <v>5642745</v>
          </cell>
          <cell r="G68">
            <v>2196229124.9199996</v>
          </cell>
          <cell r="H68">
            <v>4392458249.8399992</v>
          </cell>
          <cell r="I68">
            <v>50000000</v>
          </cell>
          <cell r="J68">
            <v>10000000000</v>
          </cell>
          <cell r="K68">
            <v>50000000</v>
          </cell>
          <cell r="L68">
            <v>10000000000</v>
          </cell>
          <cell r="M68">
            <v>20000000000</v>
          </cell>
          <cell r="T68">
            <v>11366</v>
          </cell>
          <cell r="U68">
            <v>1155884950</v>
          </cell>
          <cell r="V68">
            <v>11366</v>
          </cell>
          <cell r="W68">
            <v>1155884950</v>
          </cell>
          <cell r="X68">
            <v>2311769900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298</v>
          </cell>
          <cell r="G10">
            <v>135441</v>
          </cell>
          <cell r="H10">
            <v>135441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4300</v>
          </cell>
          <cell r="G11">
            <v>1321320.55</v>
          </cell>
          <cell r="H11">
            <v>1321320.55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51994</v>
          </cell>
          <cell r="E12">
            <v>17422019.399999999</v>
          </cell>
          <cell r="F12">
            <v>81399</v>
          </cell>
          <cell r="G12">
            <v>27982989.469999999</v>
          </cell>
          <cell r="H12">
            <v>45405008.869999997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>ARGB</v>
          </cell>
          <cell r="C13" t="str">
            <v>Аргай бэст ХХК</v>
          </cell>
          <cell r="D13">
            <v>5128</v>
          </cell>
          <cell r="E13">
            <v>1256060</v>
          </cell>
          <cell r="F13">
            <v>32483</v>
          </cell>
          <cell r="G13">
            <v>11356268.1</v>
          </cell>
          <cell r="H13">
            <v>12612328.1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120000</v>
          </cell>
          <cell r="E14">
            <v>8059664</v>
          </cell>
          <cell r="F14">
            <v>483593</v>
          </cell>
          <cell r="G14">
            <v>42638835</v>
          </cell>
          <cell r="H14">
            <v>50698499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B15" t="str">
            <v>BDSC</v>
          </cell>
          <cell r="C15" t="str">
            <v>БиДиСек ХК</v>
          </cell>
          <cell r="D15">
            <v>991204</v>
          </cell>
          <cell r="E15">
            <v>307429659.12</v>
          </cell>
          <cell r="F15">
            <v>1319598</v>
          </cell>
          <cell r="G15">
            <v>516009834.97000003</v>
          </cell>
          <cell r="H15">
            <v>823439494.09000003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>BKHE</v>
          </cell>
          <cell r="C16" t="str">
            <v>Бага хээр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B17" t="str">
            <v>BLAC</v>
          </cell>
          <cell r="C17" t="str">
            <v>Блэкстоун интернэйшнл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B18" t="str">
            <v>BLMB</v>
          </cell>
          <cell r="C18" t="str">
            <v>Блүмсбюри секюритиес ХХК</v>
          </cell>
          <cell r="D18">
            <v>15600</v>
          </cell>
          <cell r="E18">
            <v>1107600</v>
          </cell>
          <cell r="F18">
            <v>99808</v>
          </cell>
          <cell r="G18">
            <v>9180754</v>
          </cell>
          <cell r="H18">
            <v>10288354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B19" t="str">
            <v>BSK</v>
          </cell>
          <cell r="C19" t="str">
            <v>BLUE SKY</v>
          </cell>
          <cell r="D19">
            <v>20</v>
          </cell>
          <cell r="E19">
            <v>143000</v>
          </cell>
          <cell r="F19">
            <v>64</v>
          </cell>
          <cell r="G19">
            <v>185760</v>
          </cell>
          <cell r="H19">
            <v>328760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B20" t="str">
            <v>BULG</v>
          </cell>
          <cell r="C20" t="str">
            <v>Булган брокер ХХК</v>
          </cell>
          <cell r="D20">
            <v>26</v>
          </cell>
          <cell r="E20">
            <v>54600</v>
          </cell>
          <cell r="F20">
            <v>74</v>
          </cell>
          <cell r="G20">
            <v>28120</v>
          </cell>
          <cell r="H20">
            <v>82720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B21" t="str">
            <v>BUMB</v>
          </cell>
          <cell r="C21" t="str">
            <v>Бумбат-Алтай ХХК</v>
          </cell>
          <cell r="D21">
            <v>2888344</v>
          </cell>
          <cell r="E21">
            <v>1003273217</v>
          </cell>
          <cell r="F21">
            <v>4330848</v>
          </cell>
          <cell r="G21">
            <v>1038301906.01</v>
          </cell>
          <cell r="H21">
            <v>2041575123.01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B22" t="str">
            <v>BZIN</v>
          </cell>
          <cell r="C22" t="str">
            <v>Мирэ Эссет Секьюритис Монгол ХХК</v>
          </cell>
          <cell r="D22">
            <v>10229627</v>
          </cell>
          <cell r="E22">
            <v>759205210.70000005</v>
          </cell>
          <cell r="F22">
            <v>6915109</v>
          </cell>
          <cell r="G22">
            <v>505502887.34000003</v>
          </cell>
          <cell r="H22">
            <v>1264708098.04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 t="str">
            <v>CAPM</v>
          </cell>
          <cell r="C23" t="str">
            <v>Капитал маркет корпораци ХХК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 t="str">
            <v>CTRL</v>
          </cell>
          <cell r="C24" t="str">
            <v>Централ секьюритийз ҮЦК</v>
          </cell>
          <cell r="D24">
            <v>132309</v>
          </cell>
          <cell r="E24">
            <v>52723038.950000003</v>
          </cell>
          <cell r="F24">
            <v>1011</v>
          </cell>
          <cell r="G24">
            <v>170100</v>
          </cell>
          <cell r="H24">
            <v>52893138.950000003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10200</v>
          </cell>
          <cell r="E26">
            <v>8860000</v>
          </cell>
          <cell r="F26">
            <v>22005</v>
          </cell>
          <cell r="G26">
            <v>13300405.109999999</v>
          </cell>
          <cell r="H26">
            <v>22160405.109999999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8718</v>
          </cell>
          <cell r="E28">
            <v>17486246</v>
          </cell>
          <cell r="F28">
            <v>61282</v>
          </cell>
          <cell r="G28">
            <v>47616514</v>
          </cell>
          <cell r="H28">
            <v>65102760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265</v>
          </cell>
          <cell r="E33">
            <v>125770</v>
          </cell>
          <cell r="F33">
            <v>0</v>
          </cell>
          <cell r="G33">
            <v>0</v>
          </cell>
          <cell r="H33">
            <v>125770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B34" t="str">
            <v>GAUL</v>
          </cell>
          <cell r="C34" t="str">
            <v>Гаүли ХХК</v>
          </cell>
          <cell r="D34">
            <v>430571</v>
          </cell>
          <cell r="E34">
            <v>104323907.8</v>
          </cell>
          <cell r="F34">
            <v>481314</v>
          </cell>
          <cell r="G34">
            <v>60044175.189999998</v>
          </cell>
          <cell r="H34">
            <v>164368082.99000001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10029</v>
          </cell>
          <cell r="E35">
            <v>7317690</v>
          </cell>
          <cell r="F35">
            <v>432472</v>
          </cell>
          <cell r="G35">
            <v>31175739.399999999</v>
          </cell>
          <cell r="H35">
            <v>38493429.399999999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B36" t="str">
            <v>GDSC</v>
          </cell>
          <cell r="C36" t="str">
            <v>Гүүдсек ХХК</v>
          </cell>
          <cell r="D36">
            <v>887997</v>
          </cell>
          <cell r="E36">
            <v>71429266</v>
          </cell>
          <cell r="F36">
            <v>124554</v>
          </cell>
          <cell r="G36">
            <v>45628371</v>
          </cell>
          <cell r="H36">
            <v>117057637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B37" t="str">
            <v>GLMT</v>
          </cell>
          <cell r="C37" t="str">
            <v>Голомт Капитал ХХК</v>
          </cell>
          <cell r="D37">
            <v>783042</v>
          </cell>
          <cell r="E37">
            <v>290941519.33999997</v>
          </cell>
          <cell r="F37">
            <v>727145</v>
          </cell>
          <cell r="G37">
            <v>152159845.91</v>
          </cell>
          <cell r="H37">
            <v>443101365.25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B39" t="str">
            <v>HUN</v>
          </cell>
          <cell r="C39" t="str">
            <v>Хүннү Эмпайр ХХК</v>
          </cell>
          <cell r="D39">
            <v>917</v>
          </cell>
          <cell r="E39">
            <v>394001</v>
          </cell>
          <cell r="F39">
            <v>9000</v>
          </cell>
          <cell r="G39">
            <v>1814000</v>
          </cell>
          <cell r="H39">
            <v>2208001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B40" t="str">
            <v>INVC</v>
          </cell>
          <cell r="C40" t="str">
            <v>Инвескор капитал ҮЦК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1748</v>
          </cell>
          <cell r="E42">
            <v>12317710</v>
          </cell>
          <cell r="F42">
            <v>0</v>
          </cell>
          <cell r="G42">
            <v>0</v>
          </cell>
          <cell r="H42">
            <v>12317710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B43" t="str">
            <v>MERG</v>
          </cell>
          <cell r="C43" t="str">
            <v>Мэргэн санаа ХХК</v>
          </cell>
          <cell r="D43">
            <v>350</v>
          </cell>
          <cell r="E43">
            <v>95200</v>
          </cell>
          <cell r="F43">
            <v>40766</v>
          </cell>
          <cell r="G43">
            <v>24277270.289999999</v>
          </cell>
          <cell r="H43">
            <v>24372470.289999999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B44" t="str">
            <v>MIBG</v>
          </cell>
          <cell r="C44" t="str">
            <v>Эм Ай Би Жи ХХК</v>
          </cell>
          <cell r="D44">
            <v>38624</v>
          </cell>
          <cell r="E44">
            <v>11198230</v>
          </cell>
          <cell r="F44">
            <v>3745</v>
          </cell>
          <cell r="G44">
            <v>23441950</v>
          </cell>
          <cell r="H44">
            <v>34640180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B45" t="str">
            <v>MICC</v>
          </cell>
          <cell r="C45" t="str">
            <v>Эм Ай Си Си ХХК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B46" t="str">
            <v>MNET</v>
          </cell>
          <cell r="C46" t="str">
            <v>Ард секюритиз ХХК</v>
          </cell>
          <cell r="D46">
            <v>444508</v>
          </cell>
          <cell r="E46">
            <v>161807355.47999999</v>
          </cell>
          <cell r="F46">
            <v>443482</v>
          </cell>
          <cell r="G46">
            <v>158548151.77000001</v>
          </cell>
          <cell r="H46">
            <v>320355507.25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B48" t="str">
            <v>MSDQ</v>
          </cell>
          <cell r="C48" t="str">
            <v>Масдак ХХК</v>
          </cell>
          <cell r="D48">
            <v>3200</v>
          </cell>
          <cell r="E48">
            <v>1222579.44</v>
          </cell>
          <cell r="F48">
            <v>28249</v>
          </cell>
          <cell r="G48">
            <v>2658280.64</v>
          </cell>
          <cell r="H48">
            <v>3880860.08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151918</v>
          </cell>
          <cell r="E49">
            <v>29431210.699999999</v>
          </cell>
          <cell r="F49">
            <v>66074</v>
          </cell>
          <cell r="G49">
            <v>15388342</v>
          </cell>
          <cell r="H49">
            <v>44819552.700000003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320444</v>
          </cell>
          <cell r="E51">
            <v>52862282.899999999</v>
          </cell>
          <cell r="F51">
            <v>319758</v>
          </cell>
          <cell r="G51">
            <v>96045714.530000001</v>
          </cell>
          <cell r="H51">
            <v>148907997.43000001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337</v>
          </cell>
          <cell r="E54">
            <v>824260</v>
          </cell>
          <cell r="F54">
            <v>38036</v>
          </cell>
          <cell r="G54">
            <v>20507525</v>
          </cell>
          <cell r="H54">
            <v>21331785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B55" t="str">
            <v>SECP</v>
          </cell>
          <cell r="C55" t="str">
            <v>СИКАП</v>
          </cell>
          <cell r="D55">
            <v>0</v>
          </cell>
          <cell r="E55">
            <v>0</v>
          </cell>
          <cell r="F55">
            <v>21006</v>
          </cell>
          <cell r="G55">
            <v>3154313</v>
          </cell>
          <cell r="H55">
            <v>3154313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</row>
        <row r="57">
          <cell r="B57" t="str">
            <v>SILS</v>
          </cell>
          <cell r="C57" t="str">
            <v>Силвэр лайт секюритиз ҮЦК</v>
          </cell>
          <cell r="D57">
            <v>0</v>
          </cell>
          <cell r="E57">
            <v>0</v>
          </cell>
          <cell r="F57">
            <v>308</v>
          </cell>
          <cell r="G57">
            <v>1570800</v>
          </cell>
          <cell r="H57">
            <v>1570800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B58" t="str">
            <v>STIN</v>
          </cell>
          <cell r="C58" t="str">
            <v>Стандарт инвестмент ХХК</v>
          </cell>
          <cell r="D58">
            <v>344497</v>
          </cell>
          <cell r="E58">
            <v>103294815.15000001</v>
          </cell>
          <cell r="F58">
            <v>1271238</v>
          </cell>
          <cell r="G58">
            <v>161679888.31999999</v>
          </cell>
          <cell r="H58">
            <v>264974703.47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B59" t="str">
            <v>TABO</v>
          </cell>
          <cell r="C59" t="str">
            <v>Таван богд ХХК</v>
          </cell>
          <cell r="D59">
            <v>420</v>
          </cell>
          <cell r="E59">
            <v>139240</v>
          </cell>
          <cell r="F59">
            <v>79064</v>
          </cell>
          <cell r="G59">
            <v>29532540</v>
          </cell>
          <cell r="H59">
            <v>29671780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B60" t="str">
            <v>TCHB</v>
          </cell>
          <cell r="C60" t="str">
            <v>Тулгат чандмань баян ХХК</v>
          </cell>
          <cell r="D60">
            <v>4691</v>
          </cell>
          <cell r="E60">
            <v>1477204</v>
          </cell>
          <cell r="F60">
            <v>158167</v>
          </cell>
          <cell r="G60">
            <v>17318168.199999999</v>
          </cell>
          <cell r="H60">
            <v>18795372.199999999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B61" t="str">
            <v>TDB</v>
          </cell>
          <cell r="C61" t="str">
            <v>Ти Ди Би Капитал ХХК</v>
          </cell>
          <cell r="D61">
            <v>689975</v>
          </cell>
          <cell r="E61">
            <v>168190666.59999999</v>
          </cell>
          <cell r="F61">
            <v>731764</v>
          </cell>
          <cell r="G61">
            <v>128676167.14</v>
          </cell>
          <cell r="H61">
            <v>296866833.74000001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B62" t="str">
            <v>TNGR</v>
          </cell>
          <cell r="C62" t="str">
            <v>Тэнгэр капитал ХХК</v>
          </cell>
          <cell r="D62">
            <v>36943</v>
          </cell>
          <cell r="E62">
            <v>9408988</v>
          </cell>
          <cell r="F62">
            <v>0</v>
          </cell>
          <cell r="G62">
            <v>0</v>
          </cell>
          <cell r="H62">
            <v>9408988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B63" t="str">
            <v>TTOL</v>
          </cell>
          <cell r="C63" t="str">
            <v>Апекс Капитал ҮЦК</v>
          </cell>
          <cell r="D63">
            <v>219170</v>
          </cell>
          <cell r="E63">
            <v>71210629.700000003</v>
          </cell>
          <cell r="F63">
            <v>455382</v>
          </cell>
          <cell r="G63">
            <v>75781747.840000004</v>
          </cell>
          <cell r="H63">
            <v>146992377.54000002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 t="str">
            <v>UNDR</v>
          </cell>
          <cell r="C64" t="str">
            <v>Өндөрхаан инвест ХХК</v>
          </cell>
          <cell r="D64">
            <v>10688</v>
          </cell>
          <cell r="E64">
            <v>2946579</v>
          </cell>
          <cell r="F64">
            <v>52050</v>
          </cell>
          <cell r="G64">
            <v>18838307.5</v>
          </cell>
          <cell r="H64">
            <v>21784886.5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B65" t="str">
            <v>ZEUS</v>
          </cell>
          <cell r="C65" t="str">
            <v>Зюс капитал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B66" t="str">
            <v>ZGB</v>
          </cell>
          <cell r="C66" t="str">
            <v>Зэт жи би ХХК</v>
          </cell>
          <cell r="D66">
            <v>523</v>
          </cell>
          <cell r="E66">
            <v>218735</v>
          </cell>
          <cell r="F66">
            <v>8867</v>
          </cell>
          <cell r="G66">
            <v>5377646</v>
          </cell>
          <cell r="H66">
            <v>5596381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B67" t="str">
            <v>ZRGD</v>
          </cell>
          <cell r="C67" t="str">
            <v>Зэргэд ХХК</v>
          </cell>
          <cell r="D67">
            <v>43629</v>
          </cell>
          <cell r="E67">
            <v>18703971</v>
          </cell>
          <cell r="F67">
            <v>33343</v>
          </cell>
          <cell r="G67">
            <v>9552047</v>
          </cell>
          <cell r="H67">
            <v>28256018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нийт</v>
          </cell>
          <cell r="C68">
            <v>0</v>
          </cell>
          <cell r="D68">
            <v>18877656</v>
          </cell>
          <cell r="E68">
            <v>3296902126.2800002</v>
          </cell>
          <cell r="F68">
            <v>18877656</v>
          </cell>
          <cell r="G68">
            <v>3296902126.2800002</v>
          </cell>
          <cell r="H68">
            <v>6593804252.5599985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6">
          <cell r="B16" t="str">
            <v>BZIN</v>
          </cell>
          <cell r="C16" t="str">
            <v>MIRAE ASSET SECURITIES MONGOLIA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1264708098.04</v>
          </cell>
          <cell r="H16">
            <v>895991180</v>
          </cell>
          <cell r="I16">
            <v>0</v>
          </cell>
          <cell r="J16">
            <v>0</v>
          </cell>
          <cell r="K16">
            <v>0</v>
          </cell>
          <cell r="L16">
            <v>2160699278.04</v>
          </cell>
          <cell r="M16">
            <v>2160699278.04</v>
          </cell>
        </row>
        <row r="17">
          <cell r="B17" t="str">
            <v>BUMB</v>
          </cell>
          <cell r="C17" t="str">
            <v>BUMBAT-ALTAI</v>
          </cell>
          <cell r="D17" t="str">
            <v>●</v>
          </cell>
          <cell r="E17" t="str">
            <v>●</v>
          </cell>
          <cell r="G17">
            <v>2041575123.01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2041575123.01</v>
          </cell>
          <cell r="M17">
            <v>2041575123.01</v>
          </cell>
        </row>
        <row r="18">
          <cell r="B18" t="str">
            <v>BDSC</v>
          </cell>
          <cell r="C18" t="str">
            <v>BDSEC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823439494.09000003</v>
          </cell>
          <cell r="H18">
            <v>4000000</v>
          </cell>
          <cell r="I18">
            <v>0</v>
          </cell>
          <cell r="J18">
            <v>0</v>
          </cell>
          <cell r="K18">
            <v>0</v>
          </cell>
          <cell r="L18">
            <v>827439494.09000003</v>
          </cell>
          <cell r="M18">
            <v>827439494.09000003</v>
          </cell>
        </row>
        <row r="19">
          <cell r="B19" t="str">
            <v>GLMT</v>
          </cell>
          <cell r="C19" t="str">
            <v>GOLOMT CAPITAL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443101365.25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443101365.25</v>
          </cell>
          <cell r="M19">
            <v>443101365.25</v>
          </cell>
        </row>
        <row r="20">
          <cell r="B20" t="str">
            <v>MNET</v>
          </cell>
          <cell r="C20" t="str">
            <v>ARD SECURITIES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320355507.25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320355507.25</v>
          </cell>
          <cell r="M20">
            <v>320355507.25</v>
          </cell>
        </row>
        <row r="21">
          <cell r="B21" t="str">
            <v>TDB</v>
          </cell>
          <cell r="C21" t="str">
            <v>TDB CAPITAL</v>
          </cell>
          <cell r="D21" t="str">
            <v>●</v>
          </cell>
          <cell r="E21" t="str">
            <v>●</v>
          </cell>
          <cell r="G21">
            <v>296866833.74000001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296866833.74000001</v>
          </cell>
          <cell r="M21">
            <v>296866833.74000001</v>
          </cell>
        </row>
        <row r="22">
          <cell r="B22" t="str">
            <v>STIN</v>
          </cell>
          <cell r="C22" t="str">
            <v>STANDART INVESTMENT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264974703.47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264974703.47</v>
          </cell>
          <cell r="M22">
            <v>264974703.47</v>
          </cell>
        </row>
        <row r="23">
          <cell r="B23" t="str">
            <v>NOVL</v>
          </cell>
          <cell r="C23" t="str">
            <v>NOVEL INVESTMENT</v>
          </cell>
          <cell r="D23" t="str">
            <v>●</v>
          </cell>
          <cell r="F23" t="str">
            <v>●</v>
          </cell>
          <cell r="G23">
            <v>148907997.43000001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148907997.43000001</v>
          </cell>
          <cell r="M23">
            <v>148907997.43000001</v>
          </cell>
        </row>
        <row r="24">
          <cell r="B24" t="str">
            <v>GAUL</v>
          </cell>
          <cell r="C24" t="str">
            <v>GAULI</v>
          </cell>
          <cell r="D24" t="str">
            <v>●</v>
          </cell>
          <cell r="E24" t="str">
            <v>●</v>
          </cell>
          <cell r="G24">
            <v>164368082.99000001</v>
          </cell>
          <cell r="H24">
            <v>2600000</v>
          </cell>
          <cell r="I24">
            <v>0</v>
          </cell>
          <cell r="J24">
            <v>0</v>
          </cell>
          <cell r="K24">
            <v>0</v>
          </cell>
          <cell r="L24">
            <v>166968082.99000001</v>
          </cell>
          <cell r="M24">
            <v>166968082.99000001</v>
          </cell>
        </row>
        <row r="25">
          <cell r="B25" t="str">
            <v>TTOL</v>
          </cell>
          <cell r="C25" t="str">
            <v>APEX CAPITAL</v>
          </cell>
          <cell r="D25" t="str">
            <v>●</v>
          </cell>
          <cell r="G25">
            <v>146992377.54000002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146992377.54000002</v>
          </cell>
          <cell r="M25">
            <v>146992377.54000002</v>
          </cell>
        </row>
        <row r="26">
          <cell r="B26" t="str">
            <v>GDSC</v>
          </cell>
          <cell r="C26" t="str">
            <v>GOODSEC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117057637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117057637</v>
          </cell>
          <cell r="M26">
            <v>117057637</v>
          </cell>
        </row>
        <row r="27">
          <cell r="B27" t="str">
            <v>DRBR</v>
          </cell>
          <cell r="C27" t="str">
            <v>DARKHAN BROKER</v>
          </cell>
          <cell r="D27" t="str">
            <v>●</v>
          </cell>
          <cell r="G27">
            <v>65102760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65102760</v>
          </cell>
          <cell r="M27">
            <v>65102760</v>
          </cell>
        </row>
        <row r="28">
          <cell r="B28" t="str">
            <v>CTRL</v>
          </cell>
          <cell r="C28" t="str">
            <v xml:space="preserve">CENTRAL SECURITIES </v>
          </cell>
          <cell r="D28" t="str">
            <v>●</v>
          </cell>
          <cell r="G28">
            <v>52893138.950000003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52893138.950000003</v>
          </cell>
          <cell r="M28">
            <v>52893138.950000003</v>
          </cell>
        </row>
        <row r="29">
          <cell r="B29" t="str">
            <v>BATS</v>
          </cell>
          <cell r="C29" t="str">
            <v>BATS</v>
          </cell>
          <cell r="D29" t="str">
            <v>●</v>
          </cell>
          <cell r="G29">
            <v>50698499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50698499</v>
          </cell>
          <cell r="M29">
            <v>50698499</v>
          </cell>
        </row>
        <row r="30">
          <cell r="B30" t="str">
            <v>ARD</v>
          </cell>
          <cell r="C30" t="str">
            <v>ARD CAPITAL GROUP</v>
          </cell>
          <cell r="D30" t="str">
            <v>●</v>
          </cell>
          <cell r="E30" t="str">
            <v>●</v>
          </cell>
          <cell r="G30">
            <v>45405008.869999997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45405008.869999997</v>
          </cell>
          <cell r="M30">
            <v>45405008.869999997</v>
          </cell>
        </row>
        <row r="31">
          <cell r="B31" t="str">
            <v>MSEC</v>
          </cell>
          <cell r="C31" t="str">
            <v>MONSEC</v>
          </cell>
          <cell r="D31" t="str">
            <v>●</v>
          </cell>
          <cell r="E31" t="str">
            <v>●</v>
          </cell>
          <cell r="G31">
            <v>44819552.700000003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44819552.700000003</v>
          </cell>
          <cell r="M31">
            <v>44819552.700000003</v>
          </cell>
        </row>
        <row r="32">
          <cell r="B32" t="str">
            <v>GDEV</v>
          </cell>
          <cell r="C32" t="str">
            <v>GRANDDEVELOPMENT</v>
          </cell>
          <cell r="D32" t="str">
            <v>●</v>
          </cell>
          <cell r="G32">
            <v>38493429.399999999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38493429.399999999</v>
          </cell>
          <cell r="M32">
            <v>38493429.399999999</v>
          </cell>
        </row>
        <row r="33">
          <cell r="B33" t="str">
            <v>MIBG</v>
          </cell>
          <cell r="C33" t="str">
            <v>MIBG</v>
          </cell>
          <cell r="D33" t="str">
            <v>●</v>
          </cell>
          <cell r="E33" t="str">
            <v>●</v>
          </cell>
          <cell r="G33">
            <v>34640180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34640180</v>
          </cell>
          <cell r="M33">
            <v>34640180</v>
          </cell>
        </row>
        <row r="34">
          <cell r="B34" t="str">
            <v>TABO</v>
          </cell>
          <cell r="C34" t="str">
            <v>TAVAN BOGD</v>
          </cell>
          <cell r="D34" t="str">
            <v>●</v>
          </cell>
          <cell r="G34">
            <v>29671780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29671780</v>
          </cell>
          <cell r="M34">
            <v>29671780</v>
          </cell>
        </row>
        <row r="35">
          <cell r="B35" t="str">
            <v>ZRGD</v>
          </cell>
          <cell r="C35" t="str">
            <v>ZERGED</v>
          </cell>
          <cell r="D35" t="str">
            <v>●</v>
          </cell>
          <cell r="G35">
            <v>28256018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28256018</v>
          </cell>
          <cell r="M35">
            <v>28256018</v>
          </cell>
        </row>
        <row r="36">
          <cell r="B36" t="str">
            <v>MERG</v>
          </cell>
          <cell r="C36" t="str">
            <v>MERGEN SANAA</v>
          </cell>
          <cell r="D36" t="str">
            <v>●</v>
          </cell>
          <cell r="G36">
            <v>24372470.289999999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24372470.289999999</v>
          </cell>
          <cell r="M36">
            <v>24372470.289999999</v>
          </cell>
        </row>
        <row r="37">
          <cell r="B37" t="str">
            <v>DELG</v>
          </cell>
          <cell r="C37" t="str">
            <v>DELGERKHANGAI SECURITIES</v>
          </cell>
          <cell r="D37" t="str">
            <v>●</v>
          </cell>
          <cell r="G37">
            <v>22160405.109999999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22160405.109999999</v>
          </cell>
          <cell r="M37">
            <v>22160405.109999999</v>
          </cell>
        </row>
        <row r="38">
          <cell r="B38" t="str">
            <v>UNDR</v>
          </cell>
          <cell r="C38" t="str">
            <v>UNDURKHAAN INVEST</v>
          </cell>
          <cell r="D38" t="str">
            <v>●</v>
          </cell>
          <cell r="G38">
            <v>21784886.5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21784886.5</v>
          </cell>
          <cell r="M38">
            <v>21784886.5</v>
          </cell>
        </row>
        <row r="39">
          <cell r="B39" t="str">
            <v>SANR</v>
          </cell>
          <cell r="C39" t="str">
            <v>SANAR</v>
          </cell>
          <cell r="D39" t="str">
            <v>●</v>
          </cell>
          <cell r="G39">
            <v>21331785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21331785</v>
          </cell>
          <cell r="M39">
            <v>21331785</v>
          </cell>
        </row>
        <row r="40">
          <cell r="B40" t="str">
            <v>TCHB</v>
          </cell>
          <cell r="C40" t="str">
            <v>TULGAT CHANDMANI BAYAN</v>
          </cell>
          <cell r="D40" t="str">
            <v>●</v>
          </cell>
          <cell r="G40">
            <v>18795372.199999999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18795372.199999999</v>
          </cell>
          <cell r="M40">
            <v>18795372.199999999</v>
          </cell>
        </row>
        <row r="41">
          <cell r="B41" t="str">
            <v>LFTI</v>
          </cell>
          <cell r="C41" t="str">
            <v>LIFETIME INVESTMENT</v>
          </cell>
          <cell r="D41" t="str">
            <v>●</v>
          </cell>
          <cell r="E41" t="str">
            <v>●</v>
          </cell>
          <cell r="G41">
            <v>12317710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12317710</v>
          </cell>
          <cell r="M41">
            <v>12317710</v>
          </cell>
        </row>
        <row r="42">
          <cell r="B42" t="str">
            <v>ARGB</v>
          </cell>
          <cell r="C42" t="str">
            <v>ARGAI BEST</v>
          </cell>
          <cell r="D42" t="str">
            <v>●</v>
          </cell>
          <cell r="G42">
            <v>12612328.1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12612328.1</v>
          </cell>
          <cell r="M42">
            <v>12612328.1</v>
          </cell>
        </row>
        <row r="43">
          <cell r="B43" t="str">
            <v>BLMB</v>
          </cell>
          <cell r="C43" t="str">
            <v>BLOOMSBURY SECURITIES</v>
          </cell>
          <cell r="D43" t="str">
            <v>●</v>
          </cell>
          <cell r="E43" t="str">
            <v>●</v>
          </cell>
          <cell r="G43">
            <v>10288354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10288354</v>
          </cell>
          <cell r="M43">
            <v>10288354</v>
          </cell>
        </row>
        <row r="44">
          <cell r="B44" t="str">
            <v>TNGR</v>
          </cell>
          <cell r="C44" t="str">
            <v>TENGER CAPITAL</v>
          </cell>
          <cell r="D44" t="str">
            <v>●</v>
          </cell>
          <cell r="E44" t="str">
            <v>●</v>
          </cell>
          <cell r="F44" t="str">
            <v>●</v>
          </cell>
          <cell r="G44">
            <v>9408988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9408988</v>
          </cell>
          <cell r="M44">
            <v>9408988</v>
          </cell>
        </row>
        <row r="45">
          <cell r="B45" t="str">
            <v>ZGB</v>
          </cell>
          <cell r="C45" t="str">
            <v>ZGB</v>
          </cell>
          <cell r="D45" t="str">
            <v>●</v>
          </cell>
          <cell r="G45">
            <v>5596381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5596381</v>
          </cell>
          <cell r="M45">
            <v>5596381</v>
          </cell>
        </row>
        <row r="46">
          <cell r="B46" t="str">
            <v>MSDQ</v>
          </cell>
          <cell r="C46" t="str">
            <v>MASDAQ</v>
          </cell>
          <cell r="D46" t="str">
            <v>●</v>
          </cell>
          <cell r="G46">
            <v>3880860.08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3880860.08</v>
          </cell>
          <cell r="M46">
            <v>3880860.08</v>
          </cell>
        </row>
        <row r="47">
          <cell r="B47" t="str">
            <v>SECP</v>
          </cell>
          <cell r="C47" t="str">
            <v>SECAP</v>
          </cell>
          <cell r="D47" t="str">
            <v>●</v>
          </cell>
          <cell r="E47" t="str">
            <v>●</v>
          </cell>
          <cell r="F47" t="str">
            <v>●</v>
          </cell>
          <cell r="G47">
            <v>3154313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3154313</v>
          </cell>
          <cell r="M47">
            <v>3154313</v>
          </cell>
        </row>
        <row r="48">
          <cell r="B48" t="str">
            <v>HUN</v>
          </cell>
          <cell r="C48" t="str">
            <v>HUNNU EMPIRE</v>
          </cell>
          <cell r="D48" t="str">
            <v>●</v>
          </cell>
          <cell r="G48">
            <v>2208001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2208001</v>
          </cell>
          <cell r="M48">
            <v>2208001</v>
          </cell>
        </row>
        <row r="49">
          <cell r="B49" t="str">
            <v>SILS</v>
          </cell>
          <cell r="C49" t="str">
            <v>SILVER LIGHT SECURITIES</v>
          </cell>
          <cell r="D49" t="str">
            <v>●</v>
          </cell>
          <cell r="G49">
            <v>1570800</v>
          </cell>
          <cell r="H49">
            <v>0</v>
          </cell>
          <cell r="I49">
            <v>0</v>
          </cell>
          <cell r="J49">
            <v>0</v>
          </cell>
          <cell r="L49">
            <v>1570800</v>
          </cell>
          <cell r="M49">
            <v>1570800</v>
          </cell>
        </row>
        <row r="50">
          <cell r="B50" t="str">
            <v>APS</v>
          </cell>
          <cell r="C50" t="str">
            <v>ASIA PACIFIC SECURITIES</v>
          </cell>
          <cell r="D50" t="str">
            <v>●</v>
          </cell>
          <cell r="G50">
            <v>1321320.55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1321320.55</v>
          </cell>
          <cell r="M50">
            <v>1321320.55</v>
          </cell>
        </row>
        <row r="51">
          <cell r="B51" t="str">
            <v>BSK</v>
          </cell>
          <cell r="C51" t="str">
            <v>BLUESKY SECURITIES</v>
          </cell>
          <cell r="D51" t="str">
            <v>●</v>
          </cell>
          <cell r="G51">
            <v>328760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328760</v>
          </cell>
          <cell r="M51">
            <v>328760</v>
          </cell>
        </row>
        <row r="52">
          <cell r="B52" t="str">
            <v>ALTN</v>
          </cell>
          <cell r="C52" t="str">
            <v>ALTAN KHOROMSOG</v>
          </cell>
          <cell r="D52" t="str">
            <v>●</v>
          </cell>
          <cell r="G52">
            <v>135441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135441</v>
          </cell>
          <cell r="M52">
            <v>135441</v>
          </cell>
        </row>
        <row r="53">
          <cell r="B53" t="str">
            <v>GATR</v>
          </cell>
          <cell r="C53" t="str">
            <v>GATSUURT TRADE</v>
          </cell>
          <cell r="D53" t="str">
            <v>●</v>
          </cell>
          <cell r="G53">
            <v>125770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125770</v>
          </cell>
          <cell r="M53">
            <v>125770</v>
          </cell>
        </row>
        <row r="54">
          <cell r="B54" t="str">
            <v>BULG</v>
          </cell>
          <cell r="C54" t="str">
            <v>BULGAN BROKER</v>
          </cell>
          <cell r="D54" t="str">
            <v>●</v>
          </cell>
          <cell r="G54">
            <v>82720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82720</v>
          </cell>
          <cell r="M54">
            <v>82720</v>
          </cell>
        </row>
        <row r="55">
          <cell r="B55" t="str">
            <v>GNDX</v>
          </cell>
          <cell r="C55" t="str">
            <v>GENDEX</v>
          </cell>
          <cell r="D55" t="str">
            <v>●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ECM</v>
          </cell>
          <cell r="C56" t="str">
            <v>EURASIA CAPITAL HOLDING</v>
          </cell>
          <cell r="D56" t="str">
            <v>●</v>
          </cell>
          <cell r="E56" t="str">
            <v>●</v>
          </cell>
          <cell r="F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MONG</v>
          </cell>
          <cell r="C57" t="str">
            <v>MONGOL SECURITIES</v>
          </cell>
          <cell r="D57" t="str">
            <v>●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B58" t="str">
            <v>NSEC</v>
          </cell>
          <cell r="C58" t="str">
            <v>NATIONAL SECURITIES</v>
          </cell>
          <cell r="D58" t="str">
            <v>●</v>
          </cell>
          <cell r="E58" t="str">
            <v>●</v>
          </cell>
          <cell r="F58" t="str">
            <v>●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B59" t="str">
            <v>BLAC</v>
          </cell>
          <cell r="C59" t="str">
            <v>BLACKSTONE INTERNATIONAL</v>
          </cell>
          <cell r="D59" t="str">
            <v>●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 t="str">
            <v>CAPM</v>
          </cell>
          <cell r="C60" t="str">
            <v>CAPITAL MARKET CORPORATION</v>
          </cell>
          <cell r="D60" t="str">
            <v>●</v>
          </cell>
          <cell r="E60" t="str">
            <v>●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B61" t="str">
            <v>SGC</v>
          </cell>
          <cell r="C61" t="str">
            <v>SG CAPITAL</v>
          </cell>
          <cell r="D61" t="str">
            <v>●</v>
          </cell>
          <cell r="E61" t="str">
            <v>●</v>
          </cell>
          <cell r="F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MICC</v>
          </cell>
          <cell r="C62" t="str">
            <v>MICC</v>
          </cell>
          <cell r="D62" t="str">
            <v>●</v>
          </cell>
          <cell r="E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B63" t="str">
            <v>FRON</v>
          </cell>
          <cell r="C63" t="str">
            <v>FRONTIER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B64" t="str">
            <v>FCX</v>
          </cell>
          <cell r="C64" t="str">
            <v>FCX</v>
          </cell>
          <cell r="D64" t="str">
            <v>●</v>
          </cell>
          <cell r="E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B65" t="str">
            <v>ACE</v>
          </cell>
          <cell r="C65" t="str">
            <v>ACE AND T CAPITAL</v>
          </cell>
          <cell r="D65" t="str">
            <v>●</v>
          </cell>
          <cell r="E65" t="str">
            <v>●</v>
          </cell>
          <cell r="F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B66" t="str">
            <v>INVC</v>
          </cell>
          <cell r="C66" t="str">
            <v>INVESCORE CAPITAL</v>
          </cell>
          <cell r="D66" t="str">
            <v>●</v>
          </cell>
          <cell r="E66" t="str">
            <v>●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B67" t="str">
            <v>DCF</v>
          </cell>
          <cell r="C67" t="str">
            <v>DCF</v>
          </cell>
          <cell r="D67" t="str">
            <v>●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73"/>
  <sheetViews>
    <sheetView tabSelected="1" view="pageBreakPreview" zoomScale="70" zoomScaleNormal="70" zoomScaleSheetLayoutView="70" workbookViewId="0">
      <pane xSplit="3" ySplit="15" topLeftCell="D64" activePane="bottomRight" state="frozen"/>
      <selection pane="topRight" activeCell="D1" sqref="D1"/>
      <selection pane="bottomLeft" activeCell="A16" sqref="A16"/>
      <selection pane="bottomRight" activeCell="I15" sqref="I15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2" bestFit="1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4.42578125" style="1" customWidth="1"/>
    <col min="14" max="14" width="16.7109375" style="1" customWidth="1"/>
    <col min="15" max="15" width="22.28515625" style="4" bestFit="1" customWidth="1"/>
    <col min="16" max="255" width="9.140625" style="1"/>
    <col min="256" max="256" width="4.28515625" style="1" customWidth="1"/>
    <col min="257" max="257" width="9.85546875" style="1" customWidth="1"/>
    <col min="258" max="258" width="55.42578125" style="1" bestFit="1" customWidth="1"/>
    <col min="259" max="259" width="12.85546875" style="1" customWidth="1"/>
    <col min="260" max="260" width="14.85546875" style="1" customWidth="1"/>
    <col min="261" max="261" width="14.28515625" style="1" customWidth="1"/>
    <col min="262" max="262" width="20.7109375" style="1" customWidth="1"/>
    <col min="263" max="263" width="21" style="1" customWidth="1"/>
    <col min="264" max="265" width="21.28515625" style="1" customWidth="1"/>
    <col min="266" max="267" width="22.42578125" style="1" bestFit="1" customWidth="1"/>
    <col min="268" max="268" width="22.28515625" style="1" bestFit="1" customWidth="1"/>
    <col min="269" max="269" width="16.7109375" style="1" customWidth="1"/>
    <col min="270" max="270" width="21.42578125" style="1" bestFit="1" customWidth="1"/>
    <col min="271" max="271" width="22.28515625" style="1" bestFit="1" customWidth="1"/>
    <col min="272" max="511" width="9.140625" style="1"/>
    <col min="512" max="512" width="4.28515625" style="1" customWidth="1"/>
    <col min="513" max="513" width="9.85546875" style="1" customWidth="1"/>
    <col min="514" max="514" width="55.42578125" style="1" bestFit="1" customWidth="1"/>
    <col min="515" max="515" width="12.85546875" style="1" customWidth="1"/>
    <col min="516" max="516" width="14.85546875" style="1" customWidth="1"/>
    <col min="517" max="517" width="14.28515625" style="1" customWidth="1"/>
    <col min="518" max="518" width="20.7109375" style="1" customWidth="1"/>
    <col min="519" max="519" width="21" style="1" customWidth="1"/>
    <col min="520" max="521" width="21.28515625" style="1" customWidth="1"/>
    <col min="522" max="523" width="22.42578125" style="1" bestFit="1" customWidth="1"/>
    <col min="524" max="524" width="22.28515625" style="1" bestFit="1" customWidth="1"/>
    <col min="525" max="525" width="16.7109375" style="1" customWidth="1"/>
    <col min="526" max="526" width="21.42578125" style="1" bestFit="1" customWidth="1"/>
    <col min="527" max="527" width="22.28515625" style="1" bestFit="1" customWidth="1"/>
    <col min="528" max="767" width="9.140625" style="1"/>
    <col min="768" max="768" width="4.28515625" style="1" customWidth="1"/>
    <col min="769" max="769" width="9.85546875" style="1" customWidth="1"/>
    <col min="770" max="770" width="55.42578125" style="1" bestFit="1" customWidth="1"/>
    <col min="771" max="771" width="12.85546875" style="1" customWidth="1"/>
    <col min="772" max="772" width="14.85546875" style="1" customWidth="1"/>
    <col min="773" max="773" width="14.28515625" style="1" customWidth="1"/>
    <col min="774" max="774" width="20.7109375" style="1" customWidth="1"/>
    <col min="775" max="775" width="21" style="1" customWidth="1"/>
    <col min="776" max="777" width="21.28515625" style="1" customWidth="1"/>
    <col min="778" max="779" width="22.42578125" style="1" bestFit="1" customWidth="1"/>
    <col min="780" max="780" width="22.28515625" style="1" bestFit="1" customWidth="1"/>
    <col min="781" max="781" width="16.7109375" style="1" customWidth="1"/>
    <col min="782" max="782" width="21.42578125" style="1" bestFit="1" customWidth="1"/>
    <col min="783" max="783" width="22.28515625" style="1" bestFit="1" customWidth="1"/>
    <col min="784" max="1023" width="9.140625" style="1"/>
    <col min="1024" max="1024" width="4.28515625" style="1" customWidth="1"/>
    <col min="1025" max="1025" width="9.85546875" style="1" customWidth="1"/>
    <col min="1026" max="1026" width="55.42578125" style="1" bestFit="1" customWidth="1"/>
    <col min="1027" max="1027" width="12.85546875" style="1" customWidth="1"/>
    <col min="1028" max="1028" width="14.85546875" style="1" customWidth="1"/>
    <col min="1029" max="1029" width="14.28515625" style="1" customWidth="1"/>
    <col min="1030" max="1030" width="20.7109375" style="1" customWidth="1"/>
    <col min="1031" max="1031" width="21" style="1" customWidth="1"/>
    <col min="1032" max="1033" width="21.28515625" style="1" customWidth="1"/>
    <col min="1034" max="1035" width="22.42578125" style="1" bestFit="1" customWidth="1"/>
    <col min="1036" max="1036" width="22.28515625" style="1" bestFit="1" customWidth="1"/>
    <col min="1037" max="1037" width="16.7109375" style="1" customWidth="1"/>
    <col min="1038" max="1038" width="21.42578125" style="1" bestFit="1" customWidth="1"/>
    <col min="1039" max="1039" width="22.28515625" style="1" bestFit="1" customWidth="1"/>
    <col min="1040" max="1279" width="9.140625" style="1"/>
    <col min="1280" max="1280" width="4.28515625" style="1" customWidth="1"/>
    <col min="1281" max="1281" width="9.85546875" style="1" customWidth="1"/>
    <col min="1282" max="1282" width="55.42578125" style="1" bestFit="1" customWidth="1"/>
    <col min="1283" max="1283" width="12.85546875" style="1" customWidth="1"/>
    <col min="1284" max="1284" width="14.85546875" style="1" customWidth="1"/>
    <col min="1285" max="1285" width="14.28515625" style="1" customWidth="1"/>
    <col min="1286" max="1286" width="20.7109375" style="1" customWidth="1"/>
    <col min="1287" max="1287" width="21" style="1" customWidth="1"/>
    <col min="1288" max="1289" width="21.28515625" style="1" customWidth="1"/>
    <col min="1290" max="1291" width="22.42578125" style="1" bestFit="1" customWidth="1"/>
    <col min="1292" max="1292" width="22.28515625" style="1" bestFit="1" customWidth="1"/>
    <col min="1293" max="1293" width="16.7109375" style="1" customWidth="1"/>
    <col min="1294" max="1294" width="21.42578125" style="1" bestFit="1" customWidth="1"/>
    <col min="1295" max="1295" width="22.28515625" style="1" bestFit="1" customWidth="1"/>
    <col min="1296" max="1535" width="9.140625" style="1"/>
    <col min="1536" max="1536" width="4.28515625" style="1" customWidth="1"/>
    <col min="1537" max="1537" width="9.85546875" style="1" customWidth="1"/>
    <col min="1538" max="1538" width="55.42578125" style="1" bestFit="1" customWidth="1"/>
    <col min="1539" max="1539" width="12.85546875" style="1" customWidth="1"/>
    <col min="1540" max="1540" width="14.85546875" style="1" customWidth="1"/>
    <col min="1541" max="1541" width="14.28515625" style="1" customWidth="1"/>
    <col min="1542" max="1542" width="20.7109375" style="1" customWidth="1"/>
    <col min="1543" max="1543" width="21" style="1" customWidth="1"/>
    <col min="1544" max="1545" width="21.28515625" style="1" customWidth="1"/>
    <col min="1546" max="1547" width="22.42578125" style="1" bestFit="1" customWidth="1"/>
    <col min="1548" max="1548" width="22.28515625" style="1" bestFit="1" customWidth="1"/>
    <col min="1549" max="1549" width="16.7109375" style="1" customWidth="1"/>
    <col min="1550" max="1550" width="21.42578125" style="1" bestFit="1" customWidth="1"/>
    <col min="1551" max="1551" width="22.28515625" style="1" bestFit="1" customWidth="1"/>
    <col min="1552" max="1791" width="9.140625" style="1"/>
    <col min="1792" max="1792" width="4.28515625" style="1" customWidth="1"/>
    <col min="1793" max="1793" width="9.85546875" style="1" customWidth="1"/>
    <col min="1794" max="1794" width="55.42578125" style="1" bestFit="1" customWidth="1"/>
    <col min="1795" max="1795" width="12.85546875" style="1" customWidth="1"/>
    <col min="1796" max="1796" width="14.85546875" style="1" customWidth="1"/>
    <col min="1797" max="1797" width="14.28515625" style="1" customWidth="1"/>
    <col min="1798" max="1798" width="20.7109375" style="1" customWidth="1"/>
    <col min="1799" max="1799" width="21" style="1" customWidth="1"/>
    <col min="1800" max="1801" width="21.28515625" style="1" customWidth="1"/>
    <col min="1802" max="1803" width="22.42578125" style="1" bestFit="1" customWidth="1"/>
    <col min="1804" max="1804" width="22.28515625" style="1" bestFit="1" customWidth="1"/>
    <col min="1805" max="1805" width="16.7109375" style="1" customWidth="1"/>
    <col min="1806" max="1806" width="21.42578125" style="1" bestFit="1" customWidth="1"/>
    <col min="1807" max="1807" width="22.28515625" style="1" bestFit="1" customWidth="1"/>
    <col min="1808" max="2047" width="9.140625" style="1"/>
    <col min="2048" max="2048" width="4.28515625" style="1" customWidth="1"/>
    <col min="2049" max="2049" width="9.85546875" style="1" customWidth="1"/>
    <col min="2050" max="2050" width="55.42578125" style="1" bestFit="1" customWidth="1"/>
    <col min="2051" max="2051" width="12.85546875" style="1" customWidth="1"/>
    <col min="2052" max="2052" width="14.85546875" style="1" customWidth="1"/>
    <col min="2053" max="2053" width="14.28515625" style="1" customWidth="1"/>
    <col min="2054" max="2054" width="20.7109375" style="1" customWidth="1"/>
    <col min="2055" max="2055" width="21" style="1" customWidth="1"/>
    <col min="2056" max="2057" width="21.28515625" style="1" customWidth="1"/>
    <col min="2058" max="2059" width="22.42578125" style="1" bestFit="1" customWidth="1"/>
    <col min="2060" max="2060" width="22.28515625" style="1" bestFit="1" customWidth="1"/>
    <col min="2061" max="2061" width="16.7109375" style="1" customWidth="1"/>
    <col min="2062" max="2062" width="21.42578125" style="1" bestFit="1" customWidth="1"/>
    <col min="2063" max="2063" width="22.28515625" style="1" bestFit="1" customWidth="1"/>
    <col min="2064" max="2303" width="9.140625" style="1"/>
    <col min="2304" max="2304" width="4.28515625" style="1" customWidth="1"/>
    <col min="2305" max="2305" width="9.85546875" style="1" customWidth="1"/>
    <col min="2306" max="2306" width="55.42578125" style="1" bestFit="1" customWidth="1"/>
    <col min="2307" max="2307" width="12.85546875" style="1" customWidth="1"/>
    <col min="2308" max="2308" width="14.85546875" style="1" customWidth="1"/>
    <col min="2309" max="2309" width="14.28515625" style="1" customWidth="1"/>
    <col min="2310" max="2310" width="20.7109375" style="1" customWidth="1"/>
    <col min="2311" max="2311" width="21" style="1" customWidth="1"/>
    <col min="2312" max="2313" width="21.28515625" style="1" customWidth="1"/>
    <col min="2314" max="2315" width="22.42578125" style="1" bestFit="1" customWidth="1"/>
    <col min="2316" max="2316" width="22.28515625" style="1" bestFit="1" customWidth="1"/>
    <col min="2317" max="2317" width="16.7109375" style="1" customWidth="1"/>
    <col min="2318" max="2318" width="21.42578125" style="1" bestFit="1" customWidth="1"/>
    <col min="2319" max="2319" width="22.28515625" style="1" bestFit="1" customWidth="1"/>
    <col min="2320" max="2559" width="9.140625" style="1"/>
    <col min="2560" max="2560" width="4.28515625" style="1" customWidth="1"/>
    <col min="2561" max="2561" width="9.85546875" style="1" customWidth="1"/>
    <col min="2562" max="2562" width="55.42578125" style="1" bestFit="1" customWidth="1"/>
    <col min="2563" max="2563" width="12.85546875" style="1" customWidth="1"/>
    <col min="2564" max="2564" width="14.85546875" style="1" customWidth="1"/>
    <col min="2565" max="2565" width="14.28515625" style="1" customWidth="1"/>
    <col min="2566" max="2566" width="20.7109375" style="1" customWidth="1"/>
    <col min="2567" max="2567" width="21" style="1" customWidth="1"/>
    <col min="2568" max="2569" width="21.28515625" style="1" customWidth="1"/>
    <col min="2570" max="2571" width="22.42578125" style="1" bestFit="1" customWidth="1"/>
    <col min="2572" max="2572" width="22.28515625" style="1" bestFit="1" customWidth="1"/>
    <col min="2573" max="2573" width="16.7109375" style="1" customWidth="1"/>
    <col min="2574" max="2574" width="21.42578125" style="1" bestFit="1" customWidth="1"/>
    <col min="2575" max="2575" width="22.28515625" style="1" bestFit="1" customWidth="1"/>
    <col min="2576" max="2815" width="9.140625" style="1"/>
    <col min="2816" max="2816" width="4.28515625" style="1" customWidth="1"/>
    <col min="2817" max="2817" width="9.85546875" style="1" customWidth="1"/>
    <col min="2818" max="2818" width="55.42578125" style="1" bestFit="1" customWidth="1"/>
    <col min="2819" max="2819" width="12.85546875" style="1" customWidth="1"/>
    <col min="2820" max="2820" width="14.85546875" style="1" customWidth="1"/>
    <col min="2821" max="2821" width="14.28515625" style="1" customWidth="1"/>
    <col min="2822" max="2822" width="20.7109375" style="1" customWidth="1"/>
    <col min="2823" max="2823" width="21" style="1" customWidth="1"/>
    <col min="2824" max="2825" width="21.28515625" style="1" customWidth="1"/>
    <col min="2826" max="2827" width="22.42578125" style="1" bestFit="1" customWidth="1"/>
    <col min="2828" max="2828" width="22.28515625" style="1" bestFit="1" customWidth="1"/>
    <col min="2829" max="2829" width="16.7109375" style="1" customWidth="1"/>
    <col min="2830" max="2830" width="21.42578125" style="1" bestFit="1" customWidth="1"/>
    <col min="2831" max="2831" width="22.28515625" style="1" bestFit="1" customWidth="1"/>
    <col min="2832" max="3071" width="9.140625" style="1"/>
    <col min="3072" max="3072" width="4.28515625" style="1" customWidth="1"/>
    <col min="3073" max="3073" width="9.85546875" style="1" customWidth="1"/>
    <col min="3074" max="3074" width="55.42578125" style="1" bestFit="1" customWidth="1"/>
    <col min="3075" max="3075" width="12.85546875" style="1" customWidth="1"/>
    <col min="3076" max="3076" width="14.85546875" style="1" customWidth="1"/>
    <col min="3077" max="3077" width="14.28515625" style="1" customWidth="1"/>
    <col min="3078" max="3078" width="20.7109375" style="1" customWidth="1"/>
    <col min="3079" max="3079" width="21" style="1" customWidth="1"/>
    <col min="3080" max="3081" width="21.28515625" style="1" customWidth="1"/>
    <col min="3082" max="3083" width="22.42578125" style="1" bestFit="1" customWidth="1"/>
    <col min="3084" max="3084" width="22.28515625" style="1" bestFit="1" customWidth="1"/>
    <col min="3085" max="3085" width="16.7109375" style="1" customWidth="1"/>
    <col min="3086" max="3086" width="21.42578125" style="1" bestFit="1" customWidth="1"/>
    <col min="3087" max="3087" width="22.28515625" style="1" bestFit="1" customWidth="1"/>
    <col min="3088" max="3327" width="9.140625" style="1"/>
    <col min="3328" max="3328" width="4.28515625" style="1" customWidth="1"/>
    <col min="3329" max="3329" width="9.85546875" style="1" customWidth="1"/>
    <col min="3330" max="3330" width="55.42578125" style="1" bestFit="1" customWidth="1"/>
    <col min="3331" max="3331" width="12.85546875" style="1" customWidth="1"/>
    <col min="3332" max="3332" width="14.85546875" style="1" customWidth="1"/>
    <col min="3333" max="3333" width="14.28515625" style="1" customWidth="1"/>
    <col min="3334" max="3334" width="20.7109375" style="1" customWidth="1"/>
    <col min="3335" max="3335" width="21" style="1" customWidth="1"/>
    <col min="3336" max="3337" width="21.28515625" style="1" customWidth="1"/>
    <col min="3338" max="3339" width="22.42578125" style="1" bestFit="1" customWidth="1"/>
    <col min="3340" max="3340" width="22.28515625" style="1" bestFit="1" customWidth="1"/>
    <col min="3341" max="3341" width="16.7109375" style="1" customWidth="1"/>
    <col min="3342" max="3342" width="21.42578125" style="1" bestFit="1" customWidth="1"/>
    <col min="3343" max="3343" width="22.28515625" style="1" bestFit="1" customWidth="1"/>
    <col min="3344" max="3583" width="9.140625" style="1"/>
    <col min="3584" max="3584" width="4.28515625" style="1" customWidth="1"/>
    <col min="3585" max="3585" width="9.85546875" style="1" customWidth="1"/>
    <col min="3586" max="3586" width="55.42578125" style="1" bestFit="1" customWidth="1"/>
    <col min="3587" max="3587" width="12.85546875" style="1" customWidth="1"/>
    <col min="3588" max="3588" width="14.85546875" style="1" customWidth="1"/>
    <col min="3589" max="3589" width="14.28515625" style="1" customWidth="1"/>
    <col min="3590" max="3590" width="20.7109375" style="1" customWidth="1"/>
    <col min="3591" max="3591" width="21" style="1" customWidth="1"/>
    <col min="3592" max="3593" width="21.28515625" style="1" customWidth="1"/>
    <col min="3594" max="3595" width="22.42578125" style="1" bestFit="1" customWidth="1"/>
    <col min="3596" max="3596" width="22.28515625" style="1" bestFit="1" customWidth="1"/>
    <col min="3597" max="3597" width="16.7109375" style="1" customWidth="1"/>
    <col min="3598" max="3598" width="21.42578125" style="1" bestFit="1" customWidth="1"/>
    <col min="3599" max="3599" width="22.28515625" style="1" bestFit="1" customWidth="1"/>
    <col min="3600" max="3839" width="9.140625" style="1"/>
    <col min="3840" max="3840" width="4.28515625" style="1" customWidth="1"/>
    <col min="3841" max="3841" width="9.85546875" style="1" customWidth="1"/>
    <col min="3842" max="3842" width="55.42578125" style="1" bestFit="1" customWidth="1"/>
    <col min="3843" max="3843" width="12.85546875" style="1" customWidth="1"/>
    <col min="3844" max="3844" width="14.85546875" style="1" customWidth="1"/>
    <col min="3845" max="3845" width="14.28515625" style="1" customWidth="1"/>
    <col min="3846" max="3846" width="20.7109375" style="1" customWidth="1"/>
    <col min="3847" max="3847" width="21" style="1" customWidth="1"/>
    <col min="3848" max="3849" width="21.28515625" style="1" customWidth="1"/>
    <col min="3850" max="3851" width="22.42578125" style="1" bestFit="1" customWidth="1"/>
    <col min="3852" max="3852" width="22.28515625" style="1" bestFit="1" customWidth="1"/>
    <col min="3853" max="3853" width="16.7109375" style="1" customWidth="1"/>
    <col min="3854" max="3854" width="21.42578125" style="1" bestFit="1" customWidth="1"/>
    <col min="3855" max="3855" width="22.28515625" style="1" bestFit="1" customWidth="1"/>
    <col min="3856" max="4095" width="9.140625" style="1"/>
    <col min="4096" max="4096" width="4.28515625" style="1" customWidth="1"/>
    <col min="4097" max="4097" width="9.85546875" style="1" customWidth="1"/>
    <col min="4098" max="4098" width="55.42578125" style="1" bestFit="1" customWidth="1"/>
    <col min="4099" max="4099" width="12.85546875" style="1" customWidth="1"/>
    <col min="4100" max="4100" width="14.85546875" style="1" customWidth="1"/>
    <col min="4101" max="4101" width="14.28515625" style="1" customWidth="1"/>
    <col min="4102" max="4102" width="20.7109375" style="1" customWidth="1"/>
    <col min="4103" max="4103" width="21" style="1" customWidth="1"/>
    <col min="4104" max="4105" width="21.28515625" style="1" customWidth="1"/>
    <col min="4106" max="4107" width="22.42578125" style="1" bestFit="1" customWidth="1"/>
    <col min="4108" max="4108" width="22.28515625" style="1" bestFit="1" customWidth="1"/>
    <col min="4109" max="4109" width="16.7109375" style="1" customWidth="1"/>
    <col min="4110" max="4110" width="21.42578125" style="1" bestFit="1" customWidth="1"/>
    <col min="4111" max="4111" width="22.28515625" style="1" bestFit="1" customWidth="1"/>
    <col min="4112" max="4351" width="9.140625" style="1"/>
    <col min="4352" max="4352" width="4.28515625" style="1" customWidth="1"/>
    <col min="4353" max="4353" width="9.85546875" style="1" customWidth="1"/>
    <col min="4354" max="4354" width="55.42578125" style="1" bestFit="1" customWidth="1"/>
    <col min="4355" max="4355" width="12.85546875" style="1" customWidth="1"/>
    <col min="4356" max="4356" width="14.85546875" style="1" customWidth="1"/>
    <col min="4357" max="4357" width="14.28515625" style="1" customWidth="1"/>
    <col min="4358" max="4358" width="20.7109375" style="1" customWidth="1"/>
    <col min="4359" max="4359" width="21" style="1" customWidth="1"/>
    <col min="4360" max="4361" width="21.28515625" style="1" customWidth="1"/>
    <col min="4362" max="4363" width="22.42578125" style="1" bestFit="1" customWidth="1"/>
    <col min="4364" max="4364" width="22.28515625" style="1" bestFit="1" customWidth="1"/>
    <col min="4365" max="4365" width="16.7109375" style="1" customWidth="1"/>
    <col min="4366" max="4366" width="21.42578125" style="1" bestFit="1" customWidth="1"/>
    <col min="4367" max="4367" width="22.28515625" style="1" bestFit="1" customWidth="1"/>
    <col min="4368" max="4607" width="9.140625" style="1"/>
    <col min="4608" max="4608" width="4.28515625" style="1" customWidth="1"/>
    <col min="4609" max="4609" width="9.85546875" style="1" customWidth="1"/>
    <col min="4610" max="4610" width="55.42578125" style="1" bestFit="1" customWidth="1"/>
    <col min="4611" max="4611" width="12.85546875" style="1" customWidth="1"/>
    <col min="4612" max="4612" width="14.85546875" style="1" customWidth="1"/>
    <col min="4613" max="4613" width="14.28515625" style="1" customWidth="1"/>
    <col min="4614" max="4614" width="20.7109375" style="1" customWidth="1"/>
    <col min="4615" max="4615" width="21" style="1" customWidth="1"/>
    <col min="4616" max="4617" width="21.28515625" style="1" customWidth="1"/>
    <col min="4618" max="4619" width="22.42578125" style="1" bestFit="1" customWidth="1"/>
    <col min="4620" max="4620" width="22.28515625" style="1" bestFit="1" customWidth="1"/>
    <col min="4621" max="4621" width="16.7109375" style="1" customWidth="1"/>
    <col min="4622" max="4622" width="21.42578125" style="1" bestFit="1" customWidth="1"/>
    <col min="4623" max="4623" width="22.28515625" style="1" bestFit="1" customWidth="1"/>
    <col min="4624" max="4863" width="9.140625" style="1"/>
    <col min="4864" max="4864" width="4.28515625" style="1" customWidth="1"/>
    <col min="4865" max="4865" width="9.85546875" style="1" customWidth="1"/>
    <col min="4866" max="4866" width="55.42578125" style="1" bestFit="1" customWidth="1"/>
    <col min="4867" max="4867" width="12.85546875" style="1" customWidth="1"/>
    <col min="4868" max="4868" width="14.85546875" style="1" customWidth="1"/>
    <col min="4869" max="4869" width="14.28515625" style="1" customWidth="1"/>
    <col min="4870" max="4870" width="20.7109375" style="1" customWidth="1"/>
    <col min="4871" max="4871" width="21" style="1" customWidth="1"/>
    <col min="4872" max="4873" width="21.28515625" style="1" customWidth="1"/>
    <col min="4874" max="4875" width="22.42578125" style="1" bestFit="1" customWidth="1"/>
    <col min="4876" max="4876" width="22.28515625" style="1" bestFit="1" customWidth="1"/>
    <col min="4877" max="4877" width="16.7109375" style="1" customWidth="1"/>
    <col min="4878" max="4878" width="21.42578125" style="1" bestFit="1" customWidth="1"/>
    <col min="4879" max="4879" width="22.28515625" style="1" bestFit="1" customWidth="1"/>
    <col min="4880" max="5119" width="9.140625" style="1"/>
    <col min="5120" max="5120" width="4.28515625" style="1" customWidth="1"/>
    <col min="5121" max="5121" width="9.85546875" style="1" customWidth="1"/>
    <col min="5122" max="5122" width="55.42578125" style="1" bestFit="1" customWidth="1"/>
    <col min="5123" max="5123" width="12.85546875" style="1" customWidth="1"/>
    <col min="5124" max="5124" width="14.85546875" style="1" customWidth="1"/>
    <col min="5125" max="5125" width="14.28515625" style="1" customWidth="1"/>
    <col min="5126" max="5126" width="20.7109375" style="1" customWidth="1"/>
    <col min="5127" max="5127" width="21" style="1" customWidth="1"/>
    <col min="5128" max="5129" width="21.28515625" style="1" customWidth="1"/>
    <col min="5130" max="5131" width="22.42578125" style="1" bestFit="1" customWidth="1"/>
    <col min="5132" max="5132" width="22.28515625" style="1" bestFit="1" customWidth="1"/>
    <col min="5133" max="5133" width="16.7109375" style="1" customWidth="1"/>
    <col min="5134" max="5134" width="21.42578125" style="1" bestFit="1" customWidth="1"/>
    <col min="5135" max="5135" width="22.28515625" style="1" bestFit="1" customWidth="1"/>
    <col min="5136" max="5375" width="9.140625" style="1"/>
    <col min="5376" max="5376" width="4.28515625" style="1" customWidth="1"/>
    <col min="5377" max="5377" width="9.85546875" style="1" customWidth="1"/>
    <col min="5378" max="5378" width="55.42578125" style="1" bestFit="1" customWidth="1"/>
    <col min="5379" max="5379" width="12.85546875" style="1" customWidth="1"/>
    <col min="5380" max="5380" width="14.85546875" style="1" customWidth="1"/>
    <col min="5381" max="5381" width="14.28515625" style="1" customWidth="1"/>
    <col min="5382" max="5382" width="20.7109375" style="1" customWidth="1"/>
    <col min="5383" max="5383" width="21" style="1" customWidth="1"/>
    <col min="5384" max="5385" width="21.28515625" style="1" customWidth="1"/>
    <col min="5386" max="5387" width="22.42578125" style="1" bestFit="1" customWidth="1"/>
    <col min="5388" max="5388" width="22.28515625" style="1" bestFit="1" customWidth="1"/>
    <col min="5389" max="5389" width="16.7109375" style="1" customWidth="1"/>
    <col min="5390" max="5390" width="21.42578125" style="1" bestFit="1" customWidth="1"/>
    <col min="5391" max="5391" width="22.28515625" style="1" bestFit="1" customWidth="1"/>
    <col min="5392" max="5631" width="9.140625" style="1"/>
    <col min="5632" max="5632" width="4.28515625" style="1" customWidth="1"/>
    <col min="5633" max="5633" width="9.85546875" style="1" customWidth="1"/>
    <col min="5634" max="5634" width="55.42578125" style="1" bestFit="1" customWidth="1"/>
    <col min="5635" max="5635" width="12.85546875" style="1" customWidth="1"/>
    <col min="5636" max="5636" width="14.85546875" style="1" customWidth="1"/>
    <col min="5637" max="5637" width="14.28515625" style="1" customWidth="1"/>
    <col min="5638" max="5638" width="20.7109375" style="1" customWidth="1"/>
    <col min="5639" max="5639" width="21" style="1" customWidth="1"/>
    <col min="5640" max="5641" width="21.28515625" style="1" customWidth="1"/>
    <col min="5642" max="5643" width="22.42578125" style="1" bestFit="1" customWidth="1"/>
    <col min="5644" max="5644" width="22.28515625" style="1" bestFit="1" customWidth="1"/>
    <col min="5645" max="5645" width="16.7109375" style="1" customWidth="1"/>
    <col min="5646" max="5646" width="21.42578125" style="1" bestFit="1" customWidth="1"/>
    <col min="5647" max="5647" width="22.28515625" style="1" bestFit="1" customWidth="1"/>
    <col min="5648" max="5887" width="9.140625" style="1"/>
    <col min="5888" max="5888" width="4.28515625" style="1" customWidth="1"/>
    <col min="5889" max="5889" width="9.85546875" style="1" customWidth="1"/>
    <col min="5890" max="5890" width="55.42578125" style="1" bestFit="1" customWidth="1"/>
    <col min="5891" max="5891" width="12.85546875" style="1" customWidth="1"/>
    <col min="5892" max="5892" width="14.85546875" style="1" customWidth="1"/>
    <col min="5893" max="5893" width="14.28515625" style="1" customWidth="1"/>
    <col min="5894" max="5894" width="20.7109375" style="1" customWidth="1"/>
    <col min="5895" max="5895" width="21" style="1" customWidth="1"/>
    <col min="5896" max="5897" width="21.28515625" style="1" customWidth="1"/>
    <col min="5898" max="5899" width="22.42578125" style="1" bestFit="1" customWidth="1"/>
    <col min="5900" max="5900" width="22.28515625" style="1" bestFit="1" customWidth="1"/>
    <col min="5901" max="5901" width="16.7109375" style="1" customWidth="1"/>
    <col min="5902" max="5902" width="21.42578125" style="1" bestFit="1" customWidth="1"/>
    <col min="5903" max="5903" width="22.28515625" style="1" bestFit="1" customWidth="1"/>
    <col min="5904" max="6143" width="9.140625" style="1"/>
    <col min="6144" max="6144" width="4.28515625" style="1" customWidth="1"/>
    <col min="6145" max="6145" width="9.85546875" style="1" customWidth="1"/>
    <col min="6146" max="6146" width="55.42578125" style="1" bestFit="1" customWidth="1"/>
    <col min="6147" max="6147" width="12.85546875" style="1" customWidth="1"/>
    <col min="6148" max="6148" width="14.85546875" style="1" customWidth="1"/>
    <col min="6149" max="6149" width="14.28515625" style="1" customWidth="1"/>
    <col min="6150" max="6150" width="20.7109375" style="1" customWidth="1"/>
    <col min="6151" max="6151" width="21" style="1" customWidth="1"/>
    <col min="6152" max="6153" width="21.28515625" style="1" customWidth="1"/>
    <col min="6154" max="6155" width="22.42578125" style="1" bestFit="1" customWidth="1"/>
    <col min="6156" max="6156" width="22.28515625" style="1" bestFit="1" customWidth="1"/>
    <col min="6157" max="6157" width="16.7109375" style="1" customWidth="1"/>
    <col min="6158" max="6158" width="21.42578125" style="1" bestFit="1" customWidth="1"/>
    <col min="6159" max="6159" width="22.28515625" style="1" bestFit="1" customWidth="1"/>
    <col min="6160" max="6399" width="9.140625" style="1"/>
    <col min="6400" max="6400" width="4.28515625" style="1" customWidth="1"/>
    <col min="6401" max="6401" width="9.85546875" style="1" customWidth="1"/>
    <col min="6402" max="6402" width="55.42578125" style="1" bestFit="1" customWidth="1"/>
    <col min="6403" max="6403" width="12.85546875" style="1" customWidth="1"/>
    <col min="6404" max="6404" width="14.85546875" style="1" customWidth="1"/>
    <col min="6405" max="6405" width="14.28515625" style="1" customWidth="1"/>
    <col min="6406" max="6406" width="20.7109375" style="1" customWidth="1"/>
    <col min="6407" max="6407" width="21" style="1" customWidth="1"/>
    <col min="6408" max="6409" width="21.28515625" style="1" customWidth="1"/>
    <col min="6410" max="6411" width="22.42578125" style="1" bestFit="1" customWidth="1"/>
    <col min="6412" max="6412" width="22.28515625" style="1" bestFit="1" customWidth="1"/>
    <col min="6413" max="6413" width="16.7109375" style="1" customWidth="1"/>
    <col min="6414" max="6414" width="21.42578125" style="1" bestFit="1" customWidth="1"/>
    <col min="6415" max="6415" width="22.28515625" style="1" bestFit="1" customWidth="1"/>
    <col min="6416" max="6655" width="9.140625" style="1"/>
    <col min="6656" max="6656" width="4.28515625" style="1" customWidth="1"/>
    <col min="6657" max="6657" width="9.85546875" style="1" customWidth="1"/>
    <col min="6658" max="6658" width="55.42578125" style="1" bestFit="1" customWidth="1"/>
    <col min="6659" max="6659" width="12.85546875" style="1" customWidth="1"/>
    <col min="6660" max="6660" width="14.85546875" style="1" customWidth="1"/>
    <col min="6661" max="6661" width="14.28515625" style="1" customWidth="1"/>
    <col min="6662" max="6662" width="20.7109375" style="1" customWidth="1"/>
    <col min="6663" max="6663" width="21" style="1" customWidth="1"/>
    <col min="6664" max="6665" width="21.28515625" style="1" customWidth="1"/>
    <col min="6666" max="6667" width="22.42578125" style="1" bestFit="1" customWidth="1"/>
    <col min="6668" max="6668" width="22.28515625" style="1" bestFit="1" customWidth="1"/>
    <col min="6669" max="6669" width="16.7109375" style="1" customWidth="1"/>
    <col min="6670" max="6670" width="21.42578125" style="1" bestFit="1" customWidth="1"/>
    <col min="6671" max="6671" width="22.28515625" style="1" bestFit="1" customWidth="1"/>
    <col min="6672" max="6911" width="9.140625" style="1"/>
    <col min="6912" max="6912" width="4.28515625" style="1" customWidth="1"/>
    <col min="6913" max="6913" width="9.85546875" style="1" customWidth="1"/>
    <col min="6914" max="6914" width="55.42578125" style="1" bestFit="1" customWidth="1"/>
    <col min="6915" max="6915" width="12.85546875" style="1" customWidth="1"/>
    <col min="6916" max="6916" width="14.85546875" style="1" customWidth="1"/>
    <col min="6917" max="6917" width="14.28515625" style="1" customWidth="1"/>
    <col min="6918" max="6918" width="20.7109375" style="1" customWidth="1"/>
    <col min="6919" max="6919" width="21" style="1" customWidth="1"/>
    <col min="6920" max="6921" width="21.28515625" style="1" customWidth="1"/>
    <col min="6922" max="6923" width="22.42578125" style="1" bestFit="1" customWidth="1"/>
    <col min="6924" max="6924" width="22.28515625" style="1" bestFit="1" customWidth="1"/>
    <col min="6925" max="6925" width="16.7109375" style="1" customWidth="1"/>
    <col min="6926" max="6926" width="21.42578125" style="1" bestFit="1" customWidth="1"/>
    <col min="6927" max="6927" width="22.28515625" style="1" bestFit="1" customWidth="1"/>
    <col min="6928" max="7167" width="9.140625" style="1"/>
    <col min="7168" max="7168" width="4.28515625" style="1" customWidth="1"/>
    <col min="7169" max="7169" width="9.85546875" style="1" customWidth="1"/>
    <col min="7170" max="7170" width="55.42578125" style="1" bestFit="1" customWidth="1"/>
    <col min="7171" max="7171" width="12.85546875" style="1" customWidth="1"/>
    <col min="7172" max="7172" width="14.85546875" style="1" customWidth="1"/>
    <col min="7173" max="7173" width="14.28515625" style="1" customWidth="1"/>
    <col min="7174" max="7174" width="20.7109375" style="1" customWidth="1"/>
    <col min="7175" max="7175" width="21" style="1" customWidth="1"/>
    <col min="7176" max="7177" width="21.28515625" style="1" customWidth="1"/>
    <col min="7178" max="7179" width="22.42578125" style="1" bestFit="1" customWidth="1"/>
    <col min="7180" max="7180" width="22.28515625" style="1" bestFit="1" customWidth="1"/>
    <col min="7181" max="7181" width="16.7109375" style="1" customWidth="1"/>
    <col min="7182" max="7182" width="21.42578125" style="1" bestFit="1" customWidth="1"/>
    <col min="7183" max="7183" width="22.28515625" style="1" bestFit="1" customWidth="1"/>
    <col min="7184" max="7423" width="9.140625" style="1"/>
    <col min="7424" max="7424" width="4.28515625" style="1" customWidth="1"/>
    <col min="7425" max="7425" width="9.85546875" style="1" customWidth="1"/>
    <col min="7426" max="7426" width="55.42578125" style="1" bestFit="1" customWidth="1"/>
    <col min="7427" max="7427" width="12.85546875" style="1" customWidth="1"/>
    <col min="7428" max="7428" width="14.85546875" style="1" customWidth="1"/>
    <col min="7429" max="7429" width="14.28515625" style="1" customWidth="1"/>
    <col min="7430" max="7430" width="20.7109375" style="1" customWidth="1"/>
    <col min="7431" max="7431" width="21" style="1" customWidth="1"/>
    <col min="7432" max="7433" width="21.28515625" style="1" customWidth="1"/>
    <col min="7434" max="7435" width="22.42578125" style="1" bestFit="1" customWidth="1"/>
    <col min="7436" max="7436" width="22.28515625" style="1" bestFit="1" customWidth="1"/>
    <col min="7437" max="7437" width="16.7109375" style="1" customWidth="1"/>
    <col min="7438" max="7438" width="21.42578125" style="1" bestFit="1" customWidth="1"/>
    <col min="7439" max="7439" width="22.28515625" style="1" bestFit="1" customWidth="1"/>
    <col min="7440" max="7679" width="9.140625" style="1"/>
    <col min="7680" max="7680" width="4.28515625" style="1" customWidth="1"/>
    <col min="7681" max="7681" width="9.85546875" style="1" customWidth="1"/>
    <col min="7682" max="7682" width="55.42578125" style="1" bestFit="1" customWidth="1"/>
    <col min="7683" max="7683" width="12.85546875" style="1" customWidth="1"/>
    <col min="7684" max="7684" width="14.85546875" style="1" customWidth="1"/>
    <col min="7685" max="7685" width="14.28515625" style="1" customWidth="1"/>
    <col min="7686" max="7686" width="20.7109375" style="1" customWidth="1"/>
    <col min="7687" max="7687" width="21" style="1" customWidth="1"/>
    <col min="7688" max="7689" width="21.28515625" style="1" customWidth="1"/>
    <col min="7690" max="7691" width="22.42578125" style="1" bestFit="1" customWidth="1"/>
    <col min="7692" max="7692" width="22.28515625" style="1" bestFit="1" customWidth="1"/>
    <col min="7693" max="7693" width="16.7109375" style="1" customWidth="1"/>
    <col min="7694" max="7694" width="21.42578125" style="1" bestFit="1" customWidth="1"/>
    <col min="7695" max="7695" width="22.28515625" style="1" bestFit="1" customWidth="1"/>
    <col min="7696" max="7935" width="9.140625" style="1"/>
    <col min="7936" max="7936" width="4.28515625" style="1" customWidth="1"/>
    <col min="7937" max="7937" width="9.85546875" style="1" customWidth="1"/>
    <col min="7938" max="7938" width="55.42578125" style="1" bestFit="1" customWidth="1"/>
    <col min="7939" max="7939" width="12.85546875" style="1" customWidth="1"/>
    <col min="7940" max="7940" width="14.85546875" style="1" customWidth="1"/>
    <col min="7941" max="7941" width="14.28515625" style="1" customWidth="1"/>
    <col min="7942" max="7942" width="20.7109375" style="1" customWidth="1"/>
    <col min="7943" max="7943" width="21" style="1" customWidth="1"/>
    <col min="7944" max="7945" width="21.28515625" style="1" customWidth="1"/>
    <col min="7946" max="7947" width="22.42578125" style="1" bestFit="1" customWidth="1"/>
    <col min="7948" max="7948" width="22.28515625" style="1" bestFit="1" customWidth="1"/>
    <col min="7949" max="7949" width="16.7109375" style="1" customWidth="1"/>
    <col min="7950" max="7950" width="21.42578125" style="1" bestFit="1" customWidth="1"/>
    <col min="7951" max="7951" width="22.28515625" style="1" bestFit="1" customWidth="1"/>
    <col min="7952" max="8191" width="9.140625" style="1"/>
    <col min="8192" max="8192" width="4.28515625" style="1" customWidth="1"/>
    <col min="8193" max="8193" width="9.85546875" style="1" customWidth="1"/>
    <col min="8194" max="8194" width="55.42578125" style="1" bestFit="1" customWidth="1"/>
    <col min="8195" max="8195" width="12.85546875" style="1" customWidth="1"/>
    <col min="8196" max="8196" width="14.85546875" style="1" customWidth="1"/>
    <col min="8197" max="8197" width="14.28515625" style="1" customWidth="1"/>
    <col min="8198" max="8198" width="20.7109375" style="1" customWidth="1"/>
    <col min="8199" max="8199" width="21" style="1" customWidth="1"/>
    <col min="8200" max="8201" width="21.28515625" style="1" customWidth="1"/>
    <col min="8202" max="8203" width="22.42578125" style="1" bestFit="1" customWidth="1"/>
    <col min="8204" max="8204" width="22.28515625" style="1" bestFit="1" customWidth="1"/>
    <col min="8205" max="8205" width="16.7109375" style="1" customWidth="1"/>
    <col min="8206" max="8206" width="21.42578125" style="1" bestFit="1" customWidth="1"/>
    <col min="8207" max="8207" width="22.28515625" style="1" bestFit="1" customWidth="1"/>
    <col min="8208" max="8447" width="9.140625" style="1"/>
    <col min="8448" max="8448" width="4.28515625" style="1" customWidth="1"/>
    <col min="8449" max="8449" width="9.85546875" style="1" customWidth="1"/>
    <col min="8450" max="8450" width="55.42578125" style="1" bestFit="1" customWidth="1"/>
    <col min="8451" max="8451" width="12.85546875" style="1" customWidth="1"/>
    <col min="8452" max="8452" width="14.85546875" style="1" customWidth="1"/>
    <col min="8453" max="8453" width="14.28515625" style="1" customWidth="1"/>
    <col min="8454" max="8454" width="20.7109375" style="1" customWidth="1"/>
    <col min="8455" max="8455" width="21" style="1" customWidth="1"/>
    <col min="8456" max="8457" width="21.28515625" style="1" customWidth="1"/>
    <col min="8458" max="8459" width="22.42578125" style="1" bestFit="1" customWidth="1"/>
    <col min="8460" max="8460" width="22.28515625" style="1" bestFit="1" customWidth="1"/>
    <col min="8461" max="8461" width="16.7109375" style="1" customWidth="1"/>
    <col min="8462" max="8462" width="21.42578125" style="1" bestFit="1" customWidth="1"/>
    <col min="8463" max="8463" width="22.28515625" style="1" bestFit="1" customWidth="1"/>
    <col min="8464" max="8703" width="9.140625" style="1"/>
    <col min="8704" max="8704" width="4.28515625" style="1" customWidth="1"/>
    <col min="8705" max="8705" width="9.85546875" style="1" customWidth="1"/>
    <col min="8706" max="8706" width="55.42578125" style="1" bestFit="1" customWidth="1"/>
    <col min="8707" max="8707" width="12.85546875" style="1" customWidth="1"/>
    <col min="8708" max="8708" width="14.85546875" style="1" customWidth="1"/>
    <col min="8709" max="8709" width="14.28515625" style="1" customWidth="1"/>
    <col min="8710" max="8710" width="20.7109375" style="1" customWidth="1"/>
    <col min="8711" max="8711" width="21" style="1" customWidth="1"/>
    <col min="8712" max="8713" width="21.28515625" style="1" customWidth="1"/>
    <col min="8714" max="8715" width="22.42578125" style="1" bestFit="1" customWidth="1"/>
    <col min="8716" max="8716" width="22.28515625" style="1" bestFit="1" customWidth="1"/>
    <col min="8717" max="8717" width="16.7109375" style="1" customWidth="1"/>
    <col min="8718" max="8718" width="21.42578125" style="1" bestFit="1" customWidth="1"/>
    <col min="8719" max="8719" width="22.28515625" style="1" bestFit="1" customWidth="1"/>
    <col min="8720" max="8959" width="9.140625" style="1"/>
    <col min="8960" max="8960" width="4.28515625" style="1" customWidth="1"/>
    <col min="8961" max="8961" width="9.85546875" style="1" customWidth="1"/>
    <col min="8962" max="8962" width="55.42578125" style="1" bestFit="1" customWidth="1"/>
    <col min="8963" max="8963" width="12.85546875" style="1" customWidth="1"/>
    <col min="8964" max="8964" width="14.85546875" style="1" customWidth="1"/>
    <col min="8965" max="8965" width="14.28515625" style="1" customWidth="1"/>
    <col min="8966" max="8966" width="20.7109375" style="1" customWidth="1"/>
    <col min="8967" max="8967" width="21" style="1" customWidth="1"/>
    <col min="8968" max="8969" width="21.28515625" style="1" customWidth="1"/>
    <col min="8970" max="8971" width="22.42578125" style="1" bestFit="1" customWidth="1"/>
    <col min="8972" max="8972" width="22.28515625" style="1" bestFit="1" customWidth="1"/>
    <col min="8973" max="8973" width="16.7109375" style="1" customWidth="1"/>
    <col min="8974" max="8974" width="21.42578125" style="1" bestFit="1" customWidth="1"/>
    <col min="8975" max="8975" width="22.28515625" style="1" bestFit="1" customWidth="1"/>
    <col min="8976" max="9215" width="9.140625" style="1"/>
    <col min="9216" max="9216" width="4.28515625" style="1" customWidth="1"/>
    <col min="9217" max="9217" width="9.85546875" style="1" customWidth="1"/>
    <col min="9218" max="9218" width="55.42578125" style="1" bestFit="1" customWidth="1"/>
    <col min="9219" max="9219" width="12.85546875" style="1" customWidth="1"/>
    <col min="9220" max="9220" width="14.85546875" style="1" customWidth="1"/>
    <col min="9221" max="9221" width="14.28515625" style="1" customWidth="1"/>
    <col min="9222" max="9222" width="20.7109375" style="1" customWidth="1"/>
    <col min="9223" max="9223" width="21" style="1" customWidth="1"/>
    <col min="9224" max="9225" width="21.28515625" style="1" customWidth="1"/>
    <col min="9226" max="9227" width="22.42578125" style="1" bestFit="1" customWidth="1"/>
    <col min="9228" max="9228" width="22.28515625" style="1" bestFit="1" customWidth="1"/>
    <col min="9229" max="9229" width="16.7109375" style="1" customWidth="1"/>
    <col min="9230" max="9230" width="21.42578125" style="1" bestFit="1" customWidth="1"/>
    <col min="9231" max="9231" width="22.28515625" style="1" bestFit="1" customWidth="1"/>
    <col min="9232" max="9471" width="9.140625" style="1"/>
    <col min="9472" max="9472" width="4.28515625" style="1" customWidth="1"/>
    <col min="9473" max="9473" width="9.85546875" style="1" customWidth="1"/>
    <col min="9474" max="9474" width="55.42578125" style="1" bestFit="1" customWidth="1"/>
    <col min="9475" max="9475" width="12.85546875" style="1" customWidth="1"/>
    <col min="9476" max="9476" width="14.85546875" style="1" customWidth="1"/>
    <col min="9477" max="9477" width="14.28515625" style="1" customWidth="1"/>
    <col min="9478" max="9478" width="20.7109375" style="1" customWidth="1"/>
    <col min="9479" max="9479" width="21" style="1" customWidth="1"/>
    <col min="9480" max="9481" width="21.28515625" style="1" customWidth="1"/>
    <col min="9482" max="9483" width="22.42578125" style="1" bestFit="1" customWidth="1"/>
    <col min="9484" max="9484" width="22.28515625" style="1" bestFit="1" customWidth="1"/>
    <col min="9485" max="9485" width="16.7109375" style="1" customWidth="1"/>
    <col min="9486" max="9486" width="21.42578125" style="1" bestFit="1" customWidth="1"/>
    <col min="9487" max="9487" width="22.28515625" style="1" bestFit="1" customWidth="1"/>
    <col min="9488" max="9727" width="9.140625" style="1"/>
    <col min="9728" max="9728" width="4.28515625" style="1" customWidth="1"/>
    <col min="9729" max="9729" width="9.85546875" style="1" customWidth="1"/>
    <col min="9730" max="9730" width="55.42578125" style="1" bestFit="1" customWidth="1"/>
    <col min="9731" max="9731" width="12.85546875" style="1" customWidth="1"/>
    <col min="9732" max="9732" width="14.85546875" style="1" customWidth="1"/>
    <col min="9733" max="9733" width="14.28515625" style="1" customWidth="1"/>
    <col min="9734" max="9734" width="20.7109375" style="1" customWidth="1"/>
    <col min="9735" max="9735" width="21" style="1" customWidth="1"/>
    <col min="9736" max="9737" width="21.28515625" style="1" customWidth="1"/>
    <col min="9738" max="9739" width="22.42578125" style="1" bestFit="1" customWidth="1"/>
    <col min="9740" max="9740" width="22.28515625" style="1" bestFit="1" customWidth="1"/>
    <col min="9741" max="9741" width="16.7109375" style="1" customWidth="1"/>
    <col min="9742" max="9742" width="21.42578125" style="1" bestFit="1" customWidth="1"/>
    <col min="9743" max="9743" width="22.28515625" style="1" bestFit="1" customWidth="1"/>
    <col min="9744" max="9983" width="9.140625" style="1"/>
    <col min="9984" max="9984" width="4.28515625" style="1" customWidth="1"/>
    <col min="9985" max="9985" width="9.85546875" style="1" customWidth="1"/>
    <col min="9986" max="9986" width="55.42578125" style="1" bestFit="1" customWidth="1"/>
    <col min="9987" max="9987" width="12.85546875" style="1" customWidth="1"/>
    <col min="9988" max="9988" width="14.85546875" style="1" customWidth="1"/>
    <col min="9989" max="9989" width="14.28515625" style="1" customWidth="1"/>
    <col min="9990" max="9990" width="20.7109375" style="1" customWidth="1"/>
    <col min="9991" max="9991" width="21" style="1" customWidth="1"/>
    <col min="9992" max="9993" width="21.28515625" style="1" customWidth="1"/>
    <col min="9994" max="9995" width="22.42578125" style="1" bestFit="1" customWidth="1"/>
    <col min="9996" max="9996" width="22.28515625" style="1" bestFit="1" customWidth="1"/>
    <col min="9997" max="9997" width="16.7109375" style="1" customWidth="1"/>
    <col min="9998" max="9998" width="21.42578125" style="1" bestFit="1" customWidth="1"/>
    <col min="9999" max="9999" width="22.28515625" style="1" bestFit="1" customWidth="1"/>
    <col min="10000" max="10239" width="9.140625" style="1"/>
    <col min="10240" max="10240" width="4.28515625" style="1" customWidth="1"/>
    <col min="10241" max="10241" width="9.85546875" style="1" customWidth="1"/>
    <col min="10242" max="10242" width="55.42578125" style="1" bestFit="1" customWidth="1"/>
    <col min="10243" max="10243" width="12.85546875" style="1" customWidth="1"/>
    <col min="10244" max="10244" width="14.85546875" style="1" customWidth="1"/>
    <col min="10245" max="10245" width="14.28515625" style="1" customWidth="1"/>
    <col min="10246" max="10246" width="20.7109375" style="1" customWidth="1"/>
    <col min="10247" max="10247" width="21" style="1" customWidth="1"/>
    <col min="10248" max="10249" width="21.28515625" style="1" customWidth="1"/>
    <col min="10250" max="10251" width="22.42578125" style="1" bestFit="1" customWidth="1"/>
    <col min="10252" max="10252" width="22.28515625" style="1" bestFit="1" customWidth="1"/>
    <col min="10253" max="10253" width="16.7109375" style="1" customWidth="1"/>
    <col min="10254" max="10254" width="21.42578125" style="1" bestFit="1" customWidth="1"/>
    <col min="10255" max="10255" width="22.28515625" style="1" bestFit="1" customWidth="1"/>
    <col min="10256" max="10495" width="9.140625" style="1"/>
    <col min="10496" max="10496" width="4.28515625" style="1" customWidth="1"/>
    <col min="10497" max="10497" width="9.85546875" style="1" customWidth="1"/>
    <col min="10498" max="10498" width="55.42578125" style="1" bestFit="1" customWidth="1"/>
    <col min="10499" max="10499" width="12.85546875" style="1" customWidth="1"/>
    <col min="10500" max="10500" width="14.85546875" style="1" customWidth="1"/>
    <col min="10501" max="10501" width="14.28515625" style="1" customWidth="1"/>
    <col min="10502" max="10502" width="20.7109375" style="1" customWidth="1"/>
    <col min="10503" max="10503" width="21" style="1" customWidth="1"/>
    <col min="10504" max="10505" width="21.28515625" style="1" customWidth="1"/>
    <col min="10506" max="10507" width="22.42578125" style="1" bestFit="1" customWidth="1"/>
    <col min="10508" max="10508" width="22.28515625" style="1" bestFit="1" customWidth="1"/>
    <col min="10509" max="10509" width="16.7109375" style="1" customWidth="1"/>
    <col min="10510" max="10510" width="21.42578125" style="1" bestFit="1" customWidth="1"/>
    <col min="10511" max="10511" width="22.28515625" style="1" bestFit="1" customWidth="1"/>
    <col min="10512" max="10751" width="9.140625" style="1"/>
    <col min="10752" max="10752" width="4.28515625" style="1" customWidth="1"/>
    <col min="10753" max="10753" width="9.85546875" style="1" customWidth="1"/>
    <col min="10754" max="10754" width="55.42578125" style="1" bestFit="1" customWidth="1"/>
    <col min="10755" max="10755" width="12.85546875" style="1" customWidth="1"/>
    <col min="10756" max="10756" width="14.85546875" style="1" customWidth="1"/>
    <col min="10757" max="10757" width="14.28515625" style="1" customWidth="1"/>
    <col min="10758" max="10758" width="20.7109375" style="1" customWidth="1"/>
    <col min="10759" max="10759" width="21" style="1" customWidth="1"/>
    <col min="10760" max="10761" width="21.28515625" style="1" customWidth="1"/>
    <col min="10762" max="10763" width="22.42578125" style="1" bestFit="1" customWidth="1"/>
    <col min="10764" max="10764" width="22.28515625" style="1" bestFit="1" customWidth="1"/>
    <col min="10765" max="10765" width="16.7109375" style="1" customWidth="1"/>
    <col min="10766" max="10766" width="21.42578125" style="1" bestFit="1" customWidth="1"/>
    <col min="10767" max="10767" width="22.28515625" style="1" bestFit="1" customWidth="1"/>
    <col min="10768" max="11007" width="9.140625" style="1"/>
    <col min="11008" max="11008" width="4.28515625" style="1" customWidth="1"/>
    <col min="11009" max="11009" width="9.85546875" style="1" customWidth="1"/>
    <col min="11010" max="11010" width="55.42578125" style="1" bestFit="1" customWidth="1"/>
    <col min="11011" max="11011" width="12.85546875" style="1" customWidth="1"/>
    <col min="11012" max="11012" width="14.85546875" style="1" customWidth="1"/>
    <col min="11013" max="11013" width="14.28515625" style="1" customWidth="1"/>
    <col min="11014" max="11014" width="20.7109375" style="1" customWidth="1"/>
    <col min="11015" max="11015" width="21" style="1" customWidth="1"/>
    <col min="11016" max="11017" width="21.28515625" style="1" customWidth="1"/>
    <col min="11018" max="11019" width="22.42578125" style="1" bestFit="1" customWidth="1"/>
    <col min="11020" max="11020" width="22.28515625" style="1" bestFit="1" customWidth="1"/>
    <col min="11021" max="11021" width="16.7109375" style="1" customWidth="1"/>
    <col min="11022" max="11022" width="21.42578125" style="1" bestFit="1" customWidth="1"/>
    <col min="11023" max="11023" width="22.28515625" style="1" bestFit="1" customWidth="1"/>
    <col min="11024" max="11263" width="9.140625" style="1"/>
    <col min="11264" max="11264" width="4.28515625" style="1" customWidth="1"/>
    <col min="11265" max="11265" width="9.85546875" style="1" customWidth="1"/>
    <col min="11266" max="11266" width="55.42578125" style="1" bestFit="1" customWidth="1"/>
    <col min="11267" max="11267" width="12.85546875" style="1" customWidth="1"/>
    <col min="11268" max="11268" width="14.85546875" style="1" customWidth="1"/>
    <col min="11269" max="11269" width="14.28515625" style="1" customWidth="1"/>
    <col min="11270" max="11270" width="20.7109375" style="1" customWidth="1"/>
    <col min="11271" max="11271" width="21" style="1" customWidth="1"/>
    <col min="11272" max="11273" width="21.28515625" style="1" customWidth="1"/>
    <col min="11274" max="11275" width="22.42578125" style="1" bestFit="1" customWidth="1"/>
    <col min="11276" max="11276" width="22.28515625" style="1" bestFit="1" customWidth="1"/>
    <col min="11277" max="11277" width="16.7109375" style="1" customWidth="1"/>
    <col min="11278" max="11278" width="21.42578125" style="1" bestFit="1" customWidth="1"/>
    <col min="11279" max="11279" width="22.28515625" style="1" bestFit="1" customWidth="1"/>
    <col min="11280" max="11519" width="9.140625" style="1"/>
    <col min="11520" max="11520" width="4.28515625" style="1" customWidth="1"/>
    <col min="11521" max="11521" width="9.85546875" style="1" customWidth="1"/>
    <col min="11522" max="11522" width="55.42578125" style="1" bestFit="1" customWidth="1"/>
    <col min="11523" max="11523" width="12.85546875" style="1" customWidth="1"/>
    <col min="11524" max="11524" width="14.85546875" style="1" customWidth="1"/>
    <col min="11525" max="11525" width="14.28515625" style="1" customWidth="1"/>
    <col min="11526" max="11526" width="20.7109375" style="1" customWidth="1"/>
    <col min="11527" max="11527" width="21" style="1" customWidth="1"/>
    <col min="11528" max="11529" width="21.28515625" style="1" customWidth="1"/>
    <col min="11530" max="11531" width="22.42578125" style="1" bestFit="1" customWidth="1"/>
    <col min="11532" max="11532" width="22.28515625" style="1" bestFit="1" customWidth="1"/>
    <col min="11533" max="11533" width="16.7109375" style="1" customWidth="1"/>
    <col min="11534" max="11534" width="21.42578125" style="1" bestFit="1" customWidth="1"/>
    <col min="11535" max="11535" width="22.28515625" style="1" bestFit="1" customWidth="1"/>
    <col min="11536" max="11775" width="9.140625" style="1"/>
    <col min="11776" max="11776" width="4.28515625" style="1" customWidth="1"/>
    <col min="11777" max="11777" width="9.85546875" style="1" customWidth="1"/>
    <col min="11778" max="11778" width="55.42578125" style="1" bestFit="1" customWidth="1"/>
    <col min="11779" max="11779" width="12.85546875" style="1" customWidth="1"/>
    <col min="11780" max="11780" width="14.85546875" style="1" customWidth="1"/>
    <col min="11781" max="11781" width="14.28515625" style="1" customWidth="1"/>
    <col min="11782" max="11782" width="20.7109375" style="1" customWidth="1"/>
    <col min="11783" max="11783" width="21" style="1" customWidth="1"/>
    <col min="11784" max="11785" width="21.28515625" style="1" customWidth="1"/>
    <col min="11786" max="11787" width="22.42578125" style="1" bestFit="1" customWidth="1"/>
    <col min="11788" max="11788" width="22.28515625" style="1" bestFit="1" customWidth="1"/>
    <col min="11789" max="11789" width="16.7109375" style="1" customWidth="1"/>
    <col min="11790" max="11790" width="21.42578125" style="1" bestFit="1" customWidth="1"/>
    <col min="11791" max="11791" width="22.28515625" style="1" bestFit="1" customWidth="1"/>
    <col min="11792" max="12031" width="9.140625" style="1"/>
    <col min="12032" max="12032" width="4.28515625" style="1" customWidth="1"/>
    <col min="12033" max="12033" width="9.85546875" style="1" customWidth="1"/>
    <col min="12034" max="12034" width="55.42578125" style="1" bestFit="1" customWidth="1"/>
    <col min="12035" max="12035" width="12.85546875" style="1" customWidth="1"/>
    <col min="12036" max="12036" width="14.85546875" style="1" customWidth="1"/>
    <col min="12037" max="12037" width="14.28515625" style="1" customWidth="1"/>
    <col min="12038" max="12038" width="20.7109375" style="1" customWidth="1"/>
    <col min="12039" max="12039" width="21" style="1" customWidth="1"/>
    <col min="12040" max="12041" width="21.28515625" style="1" customWidth="1"/>
    <col min="12042" max="12043" width="22.42578125" style="1" bestFit="1" customWidth="1"/>
    <col min="12044" max="12044" width="22.28515625" style="1" bestFit="1" customWidth="1"/>
    <col min="12045" max="12045" width="16.7109375" style="1" customWidth="1"/>
    <col min="12046" max="12046" width="21.42578125" style="1" bestFit="1" customWidth="1"/>
    <col min="12047" max="12047" width="22.28515625" style="1" bestFit="1" customWidth="1"/>
    <col min="12048" max="12287" width="9.140625" style="1"/>
    <col min="12288" max="12288" width="4.28515625" style="1" customWidth="1"/>
    <col min="12289" max="12289" width="9.85546875" style="1" customWidth="1"/>
    <col min="12290" max="12290" width="55.42578125" style="1" bestFit="1" customWidth="1"/>
    <col min="12291" max="12291" width="12.85546875" style="1" customWidth="1"/>
    <col min="12292" max="12292" width="14.85546875" style="1" customWidth="1"/>
    <col min="12293" max="12293" width="14.28515625" style="1" customWidth="1"/>
    <col min="12294" max="12294" width="20.7109375" style="1" customWidth="1"/>
    <col min="12295" max="12295" width="21" style="1" customWidth="1"/>
    <col min="12296" max="12297" width="21.28515625" style="1" customWidth="1"/>
    <col min="12298" max="12299" width="22.42578125" style="1" bestFit="1" customWidth="1"/>
    <col min="12300" max="12300" width="22.28515625" style="1" bestFit="1" customWidth="1"/>
    <col min="12301" max="12301" width="16.7109375" style="1" customWidth="1"/>
    <col min="12302" max="12302" width="21.42578125" style="1" bestFit="1" customWidth="1"/>
    <col min="12303" max="12303" width="22.28515625" style="1" bestFit="1" customWidth="1"/>
    <col min="12304" max="12543" width="9.140625" style="1"/>
    <col min="12544" max="12544" width="4.28515625" style="1" customWidth="1"/>
    <col min="12545" max="12545" width="9.85546875" style="1" customWidth="1"/>
    <col min="12546" max="12546" width="55.42578125" style="1" bestFit="1" customWidth="1"/>
    <col min="12547" max="12547" width="12.85546875" style="1" customWidth="1"/>
    <col min="12548" max="12548" width="14.85546875" style="1" customWidth="1"/>
    <col min="12549" max="12549" width="14.28515625" style="1" customWidth="1"/>
    <col min="12550" max="12550" width="20.7109375" style="1" customWidth="1"/>
    <col min="12551" max="12551" width="21" style="1" customWidth="1"/>
    <col min="12552" max="12553" width="21.28515625" style="1" customWidth="1"/>
    <col min="12554" max="12555" width="22.42578125" style="1" bestFit="1" customWidth="1"/>
    <col min="12556" max="12556" width="22.28515625" style="1" bestFit="1" customWidth="1"/>
    <col min="12557" max="12557" width="16.7109375" style="1" customWidth="1"/>
    <col min="12558" max="12558" width="21.42578125" style="1" bestFit="1" customWidth="1"/>
    <col min="12559" max="12559" width="22.28515625" style="1" bestFit="1" customWidth="1"/>
    <col min="12560" max="12799" width="9.140625" style="1"/>
    <col min="12800" max="12800" width="4.28515625" style="1" customWidth="1"/>
    <col min="12801" max="12801" width="9.85546875" style="1" customWidth="1"/>
    <col min="12802" max="12802" width="55.42578125" style="1" bestFit="1" customWidth="1"/>
    <col min="12803" max="12803" width="12.85546875" style="1" customWidth="1"/>
    <col min="12804" max="12804" width="14.85546875" style="1" customWidth="1"/>
    <col min="12805" max="12805" width="14.28515625" style="1" customWidth="1"/>
    <col min="12806" max="12806" width="20.7109375" style="1" customWidth="1"/>
    <col min="12807" max="12807" width="21" style="1" customWidth="1"/>
    <col min="12808" max="12809" width="21.28515625" style="1" customWidth="1"/>
    <col min="12810" max="12811" width="22.42578125" style="1" bestFit="1" customWidth="1"/>
    <col min="12812" max="12812" width="22.28515625" style="1" bestFit="1" customWidth="1"/>
    <col min="12813" max="12813" width="16.7109375" style="1" customWidth="1"/>
    <col min="12814" max="12814" width="21.42578125" style="1" bestFit="1" customWidth="1"/>
    <col min="12815" max="12815" width="22.28515625" style="1" bestFit="1" customWidth="1"/>
    <col min="12816" max="13055" width="9.140625" style="1"/>
    <col min="13056" max="13056" width="4.28515625" style="1" customWidth="1"/>
    <col min="13057" max="13057" width="9.85546875" style="1" customWidth="1"/>
    <col min="13058" max="13058" width="55.42578125" style="1" bestFit="1" customWidth="1"/>
    <col min="13059" max="13059" width="12.85546875" style="1" customWidth="1"/>
    <col min="13060" max="13060" width="14.85546875" style="1" customWidth="1"/>
    <col min="13061" max="13061" width="14.28515625" style="1" customWidth="1"/>
    <col min="13062" max="13062" width="20.7109375" style="1" customWidth="1"/>
    <col min="13063" max="13063" width="21" style="1" customWidth="1"/>
    <col min="13064" max="13065" width="21.28515625" style="1" customWidth="1"/>
    <col min="13066" max="13067" width="22.42578125" style="1" bestFit="1" customWidth="1"/>
    <col min="13068" max="13068" width="22.28515625" style="1" bestFit="1" customWidth="1"/>
    <col min="13069" max="13069" width="16.7109375" style="1" customWidth="1"/>
    <col min="13070" max="13070" width="21.42578125" style="1" bestFit="1" customWidth="1"/>
    <col min="13071" max="13071" width="22.28515625" style="1" bestFit="1" customWidth="1"/>
    <col min="13072" max="13311" width="9.140625" style="1"/>
    <col min="13312" max="13312" width="4.28515625" style="1" customWidth="1"/>
    <col min="13313" max="13313" width="9.85546875" style="1" customWidth="1"/>
    <col min="13314" max="13314" width="55.42578125" style="1" bestFit="1" customWidth="1"/>
    <col min="13315" max="13315" width="12.85546875" style="1" customWidth="1"/>
    <col min="13316" max="13316" width="14.85546875" style="1" customWidth="1"/>
    <col min="13317" max="13317" width="14.28515625" style="1" customWidth="1"/>
    <col min="13318" max="13318" width="20.7109375" style="1" customWidth="1"/>
    <col min="13319" max="13319" width="21" style="1" customWidth="1"/>
    <col min="13320" max="13321" width="21.28515625" style="1" customWidth="1"/>
    <col min="13322" max="13323" width="22.42578125" style="1" bestFit="1" customWidth="1"/>
    <col min="13324" max="13324" width="22.28515625" style="1" bestFit="1" customWidth="1"/>
    <col min="13325" max="13325" width="16.7109375" style="1" customWidth="1"/>
    <col min="13326" max="13326" width="21.42578125" style="1" bestFit="1" customWidth="1"/>
    <col min="13327" max="13327" width="22.28515625" style="1" bestFit="1" customWidth="1"/>
    <col min="13328" max="13567" width="9.140625" style="1"/>
    <col min="13568" max="13568" width="4.28515625" style="1" customWidth="1"/>
    <col min="13569" max="13569" width="9.85546875" style="1" customWidth="1"/>
    <col min="13570" max="13570" width="55.42578125" style="1" bestFit="1" customWidth="1"/>
    <col min="13571" max="13571" width="12.85546875" style="1" customWidth="1"/>
    <col min="13572" max="13572" width="14.85546875" style="1" customWidth="1"/>
    <col min="13573" max="13573" width="14.28515625" style="1" customWidth="1"/>
    <col min="13574" max="13574" width="20.7109375" style="1" customWidth="1"/>
    <col min="13575" max="13575" width="21" style="1" customWidth="1"/>
    <col min="13576" max="13577" width="21.28515625" style="1" customWidth="1"/>
    <col min="13578" max="13579" width="22.42578125" style="1" bestFit="1" customWidth="1"/>
    <col min="13580" max="13580" width="22.28515625" style="1" bestFit="1" customWidth="1"/>
    <col min="13581" max="13581" width="16.7109375" style="1" customWidth="1"/>
    <col min="13582" max="13582" width="21.42578125" style="1" bestFit="1" customWidth="1"/>
    <col min="13583" max="13583" width="22.28515625" style="1" bestFit="1" customWidth="1"/>
    <col min="13584" max="13823" width="9.140625" style="1"/>
    <col min="13824" max="13824" width="4.28515625" style="1" customWidth="1"/>
    <col min="13825" max="13825" width="9.85546875" style="1" customWidth="1"/>
    <col min="13826" max="13826" width="55.42578125" style="1" bestFit="1" customWidth="1"/>
    <col min="13827" max="13827" width="12.85546875" style="1" customWidth="1"/>
    <col min="13828" max="13828" width="14.85546875" style="1" customWidth="1"/>
    <col min="13829" max="13829" width="14.28515625" style="1" customWidth="1"/>
    <col min="13830" max="13830" width="20.7109375" style="1" customWidth="1"/>
    <col min="13831" max="13831" width="21" style="1" customWidth="1"/>
    <col min="13832" max="13833" width="21.28515625" style="1" customWidth="1"/>
    <col min="13834" max="13835" width="22.42578125" style="1" bestFit="1" customWidth="1"/>
    <col min="13836" max="13836" width="22.28515625" style="1" bestFit="1" customWidth="1"/>
    <col min="13837" max="13837" width="16.7109375" style="1" customWidth="1"/>
    <col min="13838" max="13838" width="21.42578125" style="1" bestFit="1" customWidth="1"/>
    <col min="13839" max="13839" width="22.28515625" style="1" bestFit="1" customWidth="1"/>
    <col min="13840" max="14079" width="9.140625" style="1"/>
    <col min="14080" max="14080" width="4.28515625" style="1" customWidth="1"/>
    <col min="14081" max="14081" width="9.85546875" style="1" customWidth="1"/>
    <col min="14082" max="14082" width="55.42578125" style="1" bestFit="1" customWidth="1"/>
    <col min="14083" max="14083" width="12.85546875" style="1" customWidth="1"/>
    <col min="14084" max="14084" width="14.85546875" style="1" customWidth="1"/>
    <col min="14085" max="14085" width="14.28515625" style="1" customWidth="1"/>
    <col min="14086" max="14086" width="20.7109375" style="1" customWidth="1"/>
    <col min="14087" max="14087" width="21" style="1" customWidth="1"/>
    <col min="14088" max="14089" width="21.28515625" style="1" customWidth="1"/>
    <col min="14090" max="14091" width="22.42578125" style="1" bestFit="1" customWidth="1"/>
    <col min="14092" max="14092" width="22.28515625" style="1" bestFit="1" customWidth="1"/>
    <col min="14093" max="14093" width="16.7109375" style="1" customWidth="1"/>
    <col min="14094" max="14094" width="21.42578125" style="1" bestFit="1" customWidth="1"/>
    <col min="14095" max="14095" width="22.28515625" style="1" bestFit="1" customWidth="1"/>
    <col min="14096" max="14335" width="9.140625" style="1"/>
    <col min="14336" max="14336" width="4.28515625" style="1" customWidth="1"/>
    <col min="14337" max="14337" width="9.85546875" style="1" customWidth="1"/>
    <col min="14338" max="14338" width="55.42578125" style="1" bestFit="1" customWidth="1"/>
    <col min="14339" max="14339" width="12.85546875" style="1" customWidth="1"/>
    <col min="14340" max="14340" width="14.85546875" style="1" customWidth="1"/>
    <col min="14341" max="14341" width="14.28515625" style="1" customWidth="1"/>
    <col min="14342" max="14342" width="20.7109375" style="1" customWidth="1"/>
    <col min="14343" max="14343" width="21" style="1" customWidth="1"/>
    <col min="14344" max="14345" width="21.28515625" style="1" customWidth="1"/>
    <col min="14346" max="14347" width="22.42578125" style="1" bestFit="1" customWidth="1"/>
    <col min="14348" max="14348" width="22.28515625" style="1" bestFit="1" customWidth="1"/>
    <col min="14349" max="14349" width="16.7109375" style="1" customWidth="1"/>
    <col min="14350" max="14350" width="21.42578125" style="1" bestFit="1" customWidth="1"/>
    <col min="14351" max="14351" width="22.28515625" style="1" bestFit="1" customWidth="1"/>
    <col min="14352" max="14591" width="9.140625" style="1"/>
    <col min="14592" max="14592" width="4.28515625" style="1" customWidth="1"/>
    <col min="14593" max="14593" width="9.85546875" style="1" customWidth="1"/>
    <col min="14594" max="14594" width="55.42578125" style="1" bestFit="1" customWidth="1"/>
    <col min="14595" max="14595" width="12.85546875" style="1" customWidth="1"/>
    <col min="14596" max="14596" width="14.85546875" style="1" customWidth="1"/>
    <col min="14597" max="14597" width="14.28515625" style="1" customWidth="1"/>
    <col min="14598" max="14598" width="20.7109375" style="1" customWidth="1"/>
    <col min="14599" max="14599" width="21" style="1" customWidth="1"/>
    <col min="14600" max="14601" width="21.28515625" style="1" customWidth="1"/>
    <col min="14602" max="14603" width="22.42578125" style="1" bestFit="1" customWidth="1"/>
    <col min="14604" max="14604" width="22.28515625" style="1" bestFit="1" customWidth="1"/>
    <col min="14605" max="14605" width="16.7109375" style="1" customWidth="1"/>
    <col min="14606" max="14606" width="21.42578125" style="1" bestFit="1" customWidth="1"/>
    <col min="14607" max="14607" width="22.28515625" style="1" bestFit="1" customWidth="1"/>
    <col min="14608" max="14847" width="9.140625" style="1"/>
    <col min="14848" max="14848" width="4.28515625" style="1" customWidth="1"/>
    <col min="14849" max="14849" width="9.85546875" style="1" customWidth="1"/>
    <col min="14850" max="14850" width="55.42578125" style="1" bestFit="1" customWidth="1"/>
    <col min="14851" max="14851" width="12.85546875" style="1" customWidth="1"/>
    <col min="14852" max="14852" width="14.85546875" style="1" customWidth="1"/>
    <col min="14853" max="14853" width="14.28515625" style="1" customWidth="1"/>
    <col min="14854" max="14854" width="20.7109375" style="1" customWidth="1"/>
    <col min="14855" max="14855" width="21" style="1" customWidth="1"/>
    <col min="14856" max="14857" width="21.28515625" style="1" customWidth="1"/>
    <col min="14858" max="14859" width="22.42578125" style="1" bestFit="1" customWidth="1"/>
    <col min="14860" max="14860" width="22.28515625" style="1" bestFit="1" customWidth="1"/>
    <col min="14861" max="14861" width="16.7109375" style="1" customWidth="1"/>
    <col min="14862" max="14862" width="21.42578125" style="1" bestFit="1" customWidth="1"/>
    <col min="14863" max="14863" width="22.28515625" style="1" bestFit="1" customWidth="1"/>
    <col min="14864" max="15103" width="9.140625" style="1"/>
    <col min="15104" max="15104" width="4.28515625" style="1" customWidth="1"/>
    <col min="15105" max="15105" width="9.85546875" style="1" customWidth="1"/>
    <col min="15106" max="15106" width="55.42578125" style="1" bestFit="1" customWidth="1"/>
    <col min="15107" max="15107" width="12.85546875" style="1" customWidth="1"/>
    <col min="15108" max="15108" width="14.85546875" style="1" customWidth="1"/>
    <col min="15109" max="15109" width="14.28515625" style="1" customWidth="1"/>
    <col min="15110" max="15110" width="20.7109375" style="1" customWidth="1"/>
    <col min="15111" max="15111" width="21" style="1" customWidth="1"/>
    <col min="15112" max="15113" width="21.28515625" style="1" customWidth="1"/>
    <col min="15114" max="15115" width="22.42578125" style="1" bestFit="1" customWidth="1"/>
    <col min="15116" max="15116" width="22.28515625" style="1" bestFit="1" customWidth="1"/>
    <col min="15117" max="15117" width="16.7109375" style="1" customWidth="1"/>
    <col min="15118" max="15118" width="21.42578125" style="1" bestFit="1" customWidth="1"/>
    <col min="15119" max="15119" width="22.28515625" style="1" bestFit="1" customWidth="1"/>
    <col min="15120" max="15359" width="9.140625" style="1"/>
    <col min="15360" max="15360" width="4.28515625" style="1" customWidth="1"/>
    <col min="15361" max="15361" width="9.85546875" style="1" customWidth="1"/>
    <col min="15362" max="15362" width="55.42578125" style="1" bestFit="1" customWidth="1"/>
    <col min="15363" max="15363" width="12.85546875" style="1" customWidth="1"/>
    <col min="15364" max="15364" width="14.85546875" style="1" customWidth="1"/>
    <col min="15365" max="15365" width="14.28515625" style="1" customWidth="1"/>
    <col min="15366" max="15366" width="20.7109375" style="1" customWidth="1"/>
    <col min="15367" max="15367" width="21" style="1" customWidth="1"/>
    <col min="15368" max="15369" width="21.28515625" style="1" customWidth="1"/>
    <col min="15370" max="15371" width="22.42578125" style="1" bestFit="1" customWidth="1"/>
    <col min="15372" max="15372" width="22.28515625" style="1" bestFit="1" customWidth="1"/>
    <col min="15373" max="15373" width="16.7109375" style="1" customWidth="1"/>
    <col min="15374" max="15374" width="21.42578125" style="1" bestFit="1" customWidth="1"/>
    <col min="15375" max="15375" width="22.28515625" style="1" bestFit="1" customWidth="1"/>
    <col min="15376" max="15615" width="9.140625" style="1"/>
    <col min="15616" max="15616" width="4.28515625" style="1" customWidth="1"/>
    <col min="15617" max="15617" width="9.85546875" style="1" customWidth="1"/>
    <col min="15618" max="15618" width="55.42578125" style="1" bestFit="1" customWidth="1"/>
    <col min="15619" max="15619" width="12.85546875" style="1" customWidth="1"/>
    <col min="15620" max="15620" width="14.85546875" style="1" customWidth="1"/>
    <col min="15621" max="15621" width="14.28515625" style="1" customWidth="1"/>
    <col min="15622" max="15622" width="20.7109375" style="1" customWidth="1"/>
    <col min="15623" max="15623" width="21" style="1" customWidth="1"/>
    <col min="15624" max="15625" width="21.28515625" style="1" customWidth="1"/>
    <col min="15626" max="15627" width="22.42578125" style="1" bestFit="1" customWidth="1"/>
    <col min="15628" max="15628" width="22.28515625" style="1" bestFit="1" customWidth="1"/>
    <col min="15629" max="15629" width="16.7109375" style="1" customWidth="1"/>
    <col min="15630" max="15630" width="21.42578125" style="1" bestFit="1" customWidth="1"/>
    <col min="15631" max="15631" width="22.28515625" style="1" bestFit="1" customWidth="1"/>
    <col min="15632" max="15871" width="9.140625" style="1"/>
    <col min="15872" max="15872" width="4.28515625" style="1" customWidth="1"/>
    <col min="15873" max="15873" width="9.85546875" style="1" customWidth="1"/>
    <col min="15874" max="15874" width="55.42578125" style="1" bestFit="1" customWidth="1"/>
    <col min="15875" max="15875" width="12.85546875" style="1" customWidth="1"/>
    <col min="15876" max="15876" width="14.85546875" style="1" customWidth="1"/>
    <col min="15877" max="15877" width="14.28515625" style="1" customWidth="1"/>
    <col min="15878" max="15878" width="20.7109375" style="1" customWidth="1"/>
    <col min="15879" max="15879" width="21" style="1" customWidth="1"/>
    <col min="15880" max="15881" width="21.28515625" style="1" customWidth="1"/>
    <col min="15882" max="15883" width="22.42578125" style="1" bestFit="1" customWidth="1"/>
    <col min="15884" max="15884" width="22.28515625" style="1" bestFit="1" customWidth="1"/>
    <col min="15885" max="15885" width="16.7109375" style="1" customWidth="1"/>
    <col min="15886" max="15886" width="21.42578125" style="1" bestFit="1" customWidth="1"/>
    <col min="15887" max="15887" width="22.28515625" style="1" bestFit="1" customWidth="1"/>
    <col min="15888" max="16127" width="9.140625" style="1"/>
    <col min="16128" max="16128" width="4.28515625" style="1" customWidth="1"/>
    <col min="16129" max="16129" width="9.85546875" style="1" customWidth="1"/>
    <col min="16130" max="16130" width="55.42578125" style="1" bestFit="1" customWidth="1"/>
    <col min="16131" max="16131" width="12.85546875" style="1" customWidth="1"/>
    <col min="16132" max="16132" width="14.85546875" style="1" customWidth="1"/>
    <col min="16133" max="16133" width="14.28515625" style="1" customWidth="1"/>
    <col min="16134" max="16134" width="20.7109375" style="1" customWidth="1"/>
    <col min="16135" max="16135" width="21" style="1" customWidth="1"/>
    <col min="16136" max="16137" width="21.28515625" style="1" customWidth="1"/>
    <col min="16138" max="16139" width="22.42578125" style="1" bestFit="1" customWidth="1"/>
    <col min="16140" max="16140" width="22.28515625" style="1" bestFit="1" customWidth="1"/>
    <col min="16141" max="16141" width="16.7109375" style="1" customWidth="1"/>
    <col min="16142" max="16142" width="21.42578125" style="1" bestFit="1" customWidth="1"/>
    <col min="16143" max="16143" width="22.28515625" style="1" bestFit="1" customWidth="1"/>
    <col min="16144" max="16384" width="9.140625" style="1"/>
  </cols>
  <sheetData>
    <row r="6" spans="1:15" ht="13.9" customHeight="1" x14ac:dyDescent="0.25"/>
    <row r="7" spans="1:15" x14ac:dyDescent="0.25">
      <c r="I7" s="5"/>
      <c r="J7" s="5"/>
      <c r="K7" s="5"/>
    </row>
    <row r="8" spans="1:15" x14ac:dyDescent="0.25">
      <c r="H8" s="6"/>
      <c r="I8" s="7"/>
      <c r="J8" s="7"/>
      <c r="K8" s="7"/>
      <c r="L8" s="7"/>
    </row>
    <row r="9" spans="1:15" ht="15" customHeight="1" x14ac:dyDescent="0.25">
      <c r="B9" s="22"/>
      <c r="D9" s="41" t="s">
        <v>59</v>
      </c>
      <c r="E9" s="41"/>
      <c r="F9" s="41"/>
      <c r="G9" s="41"/>
      <c r="H9" s="41"/>
      <c r="I9" s="41"/>
      <c r="J9" s="41"/>
      <c r="K9" s="41"/>
      <c r="L9" s="8"/>
      <c r="M9" s="8"/>
      <c r="N9" s="8"/>
    </row>
    <row r="11" spans="1:15" ht="15" customHeight="1" thickBot="1" x14ac:dyDescent="0.3">
      <c r="L11" s="24"/>
      <c r="M11" s="51" t="s">
        <v>72</v>
      </c>
      <c r="N11" s="51"/>
    </row>
    <row r="12" spans="1:15" ht="14.45" customHeight="1" x14ac:dyDescent="0.25">
      <c r="A12" s="42" t="s">
        <v>0</v>
      </c>
      <c r="B12" s="44" t="s">
        <v>51</v>
      </c>
      <c r="C12" s="44" t="s">
        <v>52</v>
      </c>
      <c r="D12" s="44" t="s">
        <v>53</v>
      </c>
      <c r="E12" s="44"/>
      <c r="F12" s="44"/>
      <c r="G12" s="46" t="s">
        <v>73</v>
      </c>
      <c r="H12" s="46"/>
      <c r="I12" s="46"/>
      <c r="J12" s="46"/>
      <c r="K12" s="46"/>
      <c r="L12" s="46"/>
      <c r="M12" s="48" t="s">
        <v>71</v>
      </c>
      <c r="N12" s="49"/>
    </row>
    <row r="13" spans="1:15" s="22" customFormat="1" ht="15.75" customHeight="1" x14ac:dyDescent="0.25">
      <c r="A13" s="43"/>
      <c r="B13" s="45"/>
      <c r="C13" s="45"/>
      <c r="D13" s="45"/>
      <c r="E13" s="45"/>
      <c r="F13" s="45"/>
      <c r="G13" s="47"/>
      <c r="H13" s="47"/>
      <c r="I13" s="47"/>
      <c r="J13" s="47"/>
      <c r="K13" s="47"/>
      <c r="L13" s="47"/>
      <c r="M13" s="50"/>
      <c r="N13" s="39"/>
      <c r="O13" s="9"/>
    </row>
    <row r="14" spans="1:15" s="22" customFormat="1" ht="42" customHeight="1" x14ac:dyDescent="0.25">
      <c r="A14" s="43"/>
      <c r="B14" s="45"/>
      <c r="C14" s="45"/>
      <c r="D14" s="45"/>
      <c r="E14" s="45"/>
      <c r="F14" s="45"/>
      <c r="G14" s="47" t="s">
        <v>60</v>
      </c>
      <c r="H14" s="47"/>
      <c r="I14" s="47"/>
      <c r="J14" s="47" t="s">
        <v>67</v>
      </c>
      <c r="K14" s="47" t="s">
        <v>66</v>
      </c>
      <c r="L14" s="47" t="s">
        <v>61</v>
      </c>
      <c r="M14" s="50" t="s">
        <v>62</v>
      </c>
      <c r="N14" s="39" t="s">
        <v>63</v>
      </c>
      <c r="O14" s="9"/>
    </row>
    <row r="15" spans="1:15" s="22" customFormat="1" ht="42" customHeight="1" x14ac:dyDescent="0.25">
      <c r="A15" s="43"/>
      <c r="B15" s="45"/>
      <c r="C15" s="45"/>
      <c r="D15" s="28" t="s">
        <v>54</v>
      </c>
      <c r="E15" s="28" t="s">
        <v>55</v>
      </c>
      <c r="F15" s="28" t="s">
        <v>56</v>
      </c>
      <c r="G15" s="10" t="s">
        <v>64</v>
      </c>
      <c r="H15" s="29" t="s">
        <v>66</v>
      </c>
      <c r="I15" s="29" t="s">
        <v>65</v>
      </c>
      <c r="J15" s="47"/>
      <c r="K15" s="47"/>
      <c r="L15" s="47"/>
      <c r="M15" s="50"/>
      <c r="N15" s="40"/>
      <c r="O15" s="9"/>
    </row>
    <row r="16" spans="1:15" x14ac:dyDescent="0.25">
      <c r="A16" s="11">
        <v>1</v>
      </c>
      <c r="B16" s="12" t="s">
        <v>5</v>
      </c>
      <c r="C16" s="31" t="str">
        <f>VLOOKUP(B16,[1]Sheet1!$B$16:$N$67,2,0)</f>
        <v>"ГОЛОМТ КАПИТАЛ ҮЦК" ХХК</v>
      </c>
      <c r="D16" s="13" t="s">
        <v>2</v>
      </c>
      <c r="E16" s="14" t="s">
        <v>2</v>
      </c>
      <c r="F16" s="14" t="s">
        <v>2</v>
      </c>
      <c r="G16" s="15">
        <f>VLOOKUP(B16,[2]Brokers!$B$9:$I$69,7,0)</f>
        <v>630324650.92999995</v>
      </c>
      <c r="H16" s="15">
        <f>VLOOKUP(B16,[2]Brokers!$B$9:$X$69,23,0)</f>
        <v>0</v>
      </c>
      <c r="I16" s="15">
        <f>VLOOKUP(B16,[3]Brokers!$B$9:$R$69,17,0)</f>
        <v>0</v>
      </c>
      <c r="J16" s="15">
        <f>VLOOKUP(B16,[2]Brokers!$B$9:$M$69,12,0)</f>
        <v>18316118400</v>
      </c>
      <c r="K16" s="15">
        <v>0</v>
      </c>
      <c r="L16" s="15">
        <f>K16+J16+I16+H16+G16</f>
        <v>18946443050.93</v>
      </c>
      <c r="M16" s="30">
        <f>VLOOKUP(B16,[4]Sheet1!$B$16:$M$67,12,0)+L16</f>
        <v>19389544416.18</v>
      </c>
      <c r="N16" s="32">
        <f t="shared" ref="N16:N47" si="0">M16/$M$68</f>
        <v>0.56693540600113679</v>
      </c>
    </row>
    <row r="17" spans="1:15" x14ac:dyDescent="0.25">
      <c r="A17" s="11">
        <v>2</v>
      </c>
      <c r="B17" s="12" t="s">
        <v>6</v>
      </c>
      <c r="C17" s="31" t="str">
        <f>VLOOKUP(B17,[4]Sheet1!$B$16:$C$67,2,0)</f>
        <v>MIRAE ASSET SECURITIES MONGOLIA</v>
      </c>
      <c r="D17" s="13" t="s">
        <v>2</v>
      </c>
      <c r="E17" s="13" t="s">
        <v>2</v>
      </c>
      <c r="F17" s="14"/>
      <c r="G17" s="15">
        <f>VLOOKUP(B17,[2]Brokers!$B$9:$I$69,7,0)</f>
        <v>179538227.30000001</v>
      </c>
      <c r="H17" s="15">
        <f>VLOOKUP(B17,[2]Brokers!$B$9:$X$69,23,0)</f>
        <v>1949879900</v>
      </c>
      <c r="I17" s="15">
        <f>VLOOKUP(B17,[3]Brokers!$B$9:$R$69,17,0)</f>
        <v>0</v>
      </c>
      <c r="J17" s="15">
        <f>VLOOKUP(B17,[2]Brokers!$B$9:$M$69,12,0)</f>
        <v>68814000</v>
      </c>
      <c r="K17" s="15">
        <v>0</v>
      </c>
      <c r="L17" s="15">
        <f t="shared" ref="L17:L67" si="1">K17+J17+I17+H17+G17</f>
        <v>2198232127.3000002</v>
      </c>
      <c r="M17" s="30">
        <f>VLOOKUP(B17,[4]Sheet1!$B$16:$M$67,12,0)+L17</f>
        <v>4358931405.3400002</v>
      </c>
      <c r="N17" s="32">
        <f t="shared" si="0"/>
        <v>0.12745181077877046</v>
      </c>
    </row>
    <row r="18" spans="1:15" x14ac:dyDescent="0.25">
      <c r="A18" s="11">
        <v>3</v>
      </c>
      <c r="B18" s="12" t="s">
        <v>1</v>
      </c>
      <c r="C18" s="31" t="str">
        <f>VLOOKUP(B18,[4]Sheet1!$B$16:$C$67,2,0)</f>
        <v>BDSEC</v>
      </c>
      <c r="D18" s="13" t="s">
        <v>2</v>
      </c>
      <c r="E18" s="14" t="s">
        <v>2</v>
      </c>
      <c r="F18" s="14" t="s">
        <v>2</v>
      </c>
      <c r="G18" s="15">
        <f>VLOOKUP(B18,[2]Brokers!$B$9:$I$69,7,0)</f>
        <v>1272458454.4000001</v>
      </c>
      <c r="H18" s="15">
        <f>VLOOKUP(B18,[2]Brokers!$B$9:$X$69,23,0)</f>
        <v>0</v>
      </c>
      <c r="I18" s="15">
        <f>VLOOKUP(B18,[3]Brokers!$B$9:$R$69,17,0)</f>
        <v>0</v>
      </c>
      <c r="J18" s="15">
        <f>VLOOKUP(B18,[2]Brokers!$B$9:$M$69,12,0)</f>
        <v>405840600</v>
      </c>
      <c r="K18" s="15">
        <v>0</v>
      </c>
      <c r="L18" s="15">
        <f t="shared" si="1"/>
        <v>1678299054.4000001</v>
      </c>
      <c r="M18" s="30">
        <f>VLOOKUP(B18,[4]Sheet1!$B$16:$M$67,12,0)+L18</f>
        <v>2505738548.4900002</v>
      </c>
      <c r="N18" s="32">
        <f t="shared" si="0"/>
        <v>7.3265873133947154E-2</v>
      </c>
    </row>
    <row r="19" spans="1:15" s="23" customFormat="1" x14ac:dyDescent="0.25">
      <c r="A19" s="11">
        <v>4</v>
      </c>
      <c r="B19" s="12" t="s">
        <v>16</v>
      </c>
      <c r="C19" s="31" t="str">
        <f>VLOOKUP(B19,[4]Sheet1!$B$16:$C$67,2,0)</f>
        <v>BUMBAT-ALTAI</v>
      </c>
      <c r="D19" s="13" t="s">
        <v>2</v>
      </c>
      <c r="E19" s="14" t="s">
        <v>2</v>
      </c>
      <c r="F19" s="14" t="s">
        <v>2</v>
      </c>
      <c r="G19" s="15">
        <f>VLOOKUP(B19,[2]Brokers!$B$9:$I$69,7,0)</f>
        <v>282505387.54000002</v>
      </c>
      <c r="H19" s="15">
        <f>VLOOKUP(B19,[2]Brokers!$B$9:$X$69,23,0)</f>
        <v>0</v>
      </c>
      <c r="I19" s="15">
        <f>VLOOKUP(B19,[3]Brokers!$B$9:$R$69,17,0)</f>
        <v>0</v>
      </c>
      <c r="J19" s="15">
        <f>VLOOKUP(B19,[2]Brokers!$B$9:$M$69,12,0)</f>
        <v>46120200</v>
      </c>
      <c r="K19" s="15">
        <v>0</v>
      </c>
      <c r="L19" s="15">
        <f t="shared" si="1"/>
        <v>328625587.54000002</v>
      </c>
      <c r="M19" s="30">
        <f>VLOOKUP(B19,[4]Sheet1!$B$16:$M$67,12,0)+L19</f>
        <v>2370200710.5500002</v>
      </c>
      <c r="N19" s="32">
        <f t="shared" si="0"/>
        <v>6.9302850716725817E-2</v>
      </c>
      <c r="O19" s="9"/>
    </row>
    <row r="20" spans="1:15" x14ac:dyDescent="0.25">
      <c r="A20" s="11">
        <v>5</v>
      </c>
      <c r="B20" s="12" t="s">
        <v>10</v>
      </c>
      <c r="C20" s="31" t="str">
        <f>VLOOKUP(B20,[4]Sheet1!$B$16:$C$67,2,0)</f>
        <v>ARD SECURITIES</v>
      </c>
      <c r="D20" s="13" t="s">
        <v>2</v>
      </c>
      <c r="E20" s="14" t="s">
        <v>2</v>
      </c>
      <c r="F20" s="14" t="s">
        <v>2</v>
      </c>
      <c r="G20" s="15">
        <f>VLOOKUP(B20,[2]Brokers!$B$9:$I$69,7,0)</f>
        <v>355005596.29999995</v>
      </c>
      <c r="H20" s="15">
        <f>VLOOKUP(B20,[2]Brokers!$B$9:$X$69,23,0)</f>
        <v>0</v>
      </c>
      <c r="I20" s="15">
        <f>VLOOKUP(B20,[3]Brokers!$B$9:$R$69,17,0)</f>
        <v>0</v>
      </c>
      <c r="J20" s="15">
        <f>VLOOKUP(B20,[2]Brokers!$B$9:$M$69,12,0)</f>
        <v>182523400</v>
      </c>
      <c r="K20" s="15">
        <v>0</v>
      </c>
      <c r="L20" s="15">
        <f t="shared" si="1"/>
        <v>537528996.29999995</v>
      </c>
      <c r="M20" s="30">
        <f>VLOOKUP(B20,[4]Sheet1!$B$16:$M$67,12,0)+L20</f>
        <v>857884503.54999995</v>
      </c>
      <c r="N20" s="32">
        <f t="shared" si="0"/>
        <v>2.5083884844470387E-2</v>
      </c>
    </row>
    <row r="21" spans="1:15" x14ac:dyDescent="0.25">
      <c r="A21" s="11">
        <v>6</v>
      </c>
      <c r="B21" s="12" t="s">
        <v>8</v>
      </c>
      <c r="C21" s="31" t="str">
        <f>VLOOKUP(B21,[4]Sheet1!$B$16:$C$67,2,0)</f>
        <v>TDB CAPITAL</v>
      </c>
      <c r="D21" s="13" t="s">
        <v>2</v>
      </c>
      <c r="E21" s="14" t="s">
        <v>2</v>
      </c>
      <c r="F21" s="14"/>
      <c r="G21" s="15">
        <f>VLOOKUP(B21,[2]Brokers!$B$9:$I$69,7,0)</f>
        <v>382320935.79999995</v>
      </c>
      <c r="H21" s="15">
        <f>VLOOKUP(B21,[2]Brokers!$B$9:$X$69,23,0)</f>
        <v>0</v>
      </c>
      <c r="I21" s="15">
        <f>VLOOKUP(B21,[3]Brokers!$B$9:$R$69,17,0)</f>
        <v>0</v>
      </c>
      <c r="J21" s="15">
        <f>VLOOKUP(B21,[2]Brokers!$B$9:$M$69,12,0)</f>
        <v>170286000</v>
      </c>
      <c r="K21" s="15">
        <v>0</v>
      </c>
      <c r="L21" s="15">
        <f t="shared" si="1"/>
        <v>552606935.79999995</v>
      </c>
      <c r="M21" s="30">
        <f>VLOOKUP(B21,[4]Sheet1!$B$16:$M$67,12,0)+L21</f>
        <v>849473769.53999996</v>
      </c>
      <c r="N21" s="32">
        <f t="shared" si="0"/>
        <v>2.4837961433461932E-2</v>
      </c>
    </row>
    <row r="22" spans="1:15" x14ac:dyDescent="0.25">
      <c r="A22" s="11">
        <v>7</v>
      </c>
      <c r="B22" s="12" t="s">
        <v>9</v>
      </c>
      <c r="C22" s="31" t="str">
        <f>VLOOKUP(B22,[4]Sheet1!$B$16:$C$67,2,0)</f>
        <v>STANDART INVESTMENT</v>
      </c>
      <c r="D22" s="13" t="s">
        <v>2</v>
      </c>
      <c r="E22" s="14" t="s">
        <v>2</v>
      </c>
      <c r="F22" s="14" t="s">
        <v>2</v>
      </c>
      <c r="G22" s="15">
        <f>VLOOKUP(B22,[2]Brokers!$B$9:$I$69,7,0)</f>
        <v>274140321.02999997</v>
      </c>
      <c r="H22" s="15">
        <f>VLOOKUP(B22,[2]Brokers!$B$9:$X$69,23,0)</f>
        <v>0</v>
      </c>
      <c r="I22" s="15">
        <f>VLOOKUP(B22,[3]Brokers!$B$9:$R$69,17,0)</f>
        <v>0</v>
      </c>
      <c r="J22" s="15">
        <f>VLOOKUP(B22,[2]Brokers!$B$9:$M$69,12,0)</f>
        <v>164744600</v>
      </c>
      <c r="K22" s="15">
        <v>0</v>
      </c>
      <c r="L22" s="15">
        <f t="shared" si="1"/>
        <v>438884921.02999997</v>
      </c>
      <c r="M22" s="30">
        <f>VLOOKUP(B22,[4]Sheet1!$B$16:$M$67,12,0)+L22</f>
        <v>703859624.5</v>
      </c>
      <c r="N22" s="32">
        <f t="shared" si="0"/>
        <v>2.0580315525656482E-2</v>
      </c>
    </row>
    <row r="23" spans="1:15" x14ac:dyDescent="0.25">
      <c r="A23" s="11">
        <v>8</v>
      </c>
      <c r="B23" s="12" t="s">
        <v>4</v>
      </c>
      <c r="C23" s="31" t="str">
        <f>VLOOKUP(B23,[4]Sheet1!$B$16:$C$67,2,0)</f>
        <v>TENGER CAPITAL</v>
      </c>
      <c r="D23" s="13" t="s">
        <v>2</v>
      </c>
      <c r="E23" s="14"/>
      <c r="F23" s="14" t="s">
        <v>2</v>
      </c>
      <c r="G23" s="15">
        <f>VLOOKUP(B23,[2]Brokers!$B$9:$I$69,7,0)</f>
        <v>7267055.2799999993</v>
      </c>
      <c r="H23" s="15">
        <f>VLOOKUP(B23,[2]Brokers!$B$9:$X$69,23,0)</f>
        <v>361790000</v>
      </c>
      <c r="I23" s="15">
        <f>VLOOKUP(B23,[3]Brokers!$B$9:$R$69,17,0)</f>
        <v>0</v>
      </c>
      <c r="J23" s="15">
        <f>VLOOKUP(B23,[2]Brokers!$B$9:$M$69,12,0)</f>
        <v>22370400</v>
      </c>
      <c r="K23" s="15">
        <v>0</v>
      </c>
      <c r="L23" s="15">
        <f t="shared" si="1"/>
        <v>391427455.27999997</v>
      </c>
      <c r="M23" s="30">
        <f>VLOOKUP(B23,[4]Sheet1!$B$16:$M$67,12,0)+L23</f>
        <v>400836443.27999997</v>
      </c>
      <c r="N23" s="32">
        <f t="shared" si="0"/>
        <v>1.1720150140369796E-2</v>
      </c>
    </row>
    <row r="24" spans="1:15" x14ac:dyDescent="0.25">
      <c r="A24" s="11">
        <v>9</v>
      </c>
      <c r="B24" s="12" t="s">
        <v>3</v>
      </c>
      <c r="C24" s="31" t="str">
        <f>VLOOKUP(B24,[4]Sheet1!$B$16:$C$67,2,0)</f>
        <v>NOVEL INVESTMENT</v>
      </c>
      <c r="D24" s="13" t="s">
        <v>2</v>
      </c>
      <c r="E24" s="14" t="s">
        <v>2</v>
      </c>
      <c r="F24" s="14"/>
      <c r="G24" s="15">
        <f>VLOOKUP(B24,[2]Brokers!$B$9:$I$69,7,0)</f>
        <v>198540489.61000001</v>
      </c>
      <c r="H24" s="15">
        <f>VLOOKUP(B24,[2]Brokers!$B$9:$X$69,23,0)</f>
        <v>0</v>
      </c>
      <c r="I24" s="15">
        <f>VLOOKUP(B24,[3]Brokers!$B$9:$R$69,17,0)</f>
        <v>0</v>
      </c>
      <c r="J24" s="15">
        <f>VLOOKUP(B24,[2]Brokers!$B$9:$M$69,12,0)</f>
        <v>33740000</v>
      </c>
      <c r="K24" s="15">
        <v>0</v>
      </c>
      <c r="L24" s="15">
        <f t="shared" si="1"/>
        <v>232280489.61000001</v>
      </c>
      <c r="M24" s="30">
        <f>VLOOKUP(B24,[4]Sheet1!$B$16:$M$67,12,0)+L24</f>
        <v>381188487.04000002</v>
      </c>
      <c r="N24" s="32">
        <f t="shared" si="0"/>
        <v>1.1145658970854658E-2</v>
      </c>
      <c r="O24" s="1"/>
    </row>
    <row r="25" spans="1:15" x14ac:dyDescent="0.25">
      <c r="A25" s="11">
        <v>10</v>
      </c>
      <c r="B25" s="12" t="s">
        <v>11</v>
      </c>
      <c r="C25" s="31" t="str">
        <f>VLOOKUP(B25,[4]Sheet1!$B$16:$C$67,2,0)</f>
        <v>GAULI</v>
      </c>
      <c r="D25" s="13" t="s">
        <v>2</v>
      </c>
      <c r="E25" s="14"/>
      <c r="F25" s="14"/>
      <c r="G25" s="15">
        <f>VLOOKUP(B25,[2]Brokers!$B$9:$I$69,7,0)</f>
        <v>64587067.290000007</v>
      </c>
      <c r="H25" s="15">
        <f>VLOOKUP(B25,[2]Brokers!$B$9:$X$69,23,0)</f>
        <v>0</v>
      </c>
      <c r="I25" s="15">
        <f>VLOOKUP(B25,[3]Brokers!$B$9:$R$69,17,0)</f>
        <v>0</v>
      </c>
      <c r="J25" s="15">
        <f>VLOOKUP(B25,[2]Brokers!$B$9:$M$69,12,0)</f>
        <v>112984400</v>
      </c>
      <c r="K25" s="15">
        <v>0</v>
      </c>
      <c r="L25" s="15">
        <f t="shared" si="1"/>
        <v>177571467.29000002</v>
      </c>
      <c r="M25" s="30">
        <f>VLOOKUP(B25,[4]Sheet1!$B$16:$M$67,12,0)+L25</f>
        <v>344539550.28000003</v>
      </c>
      <c r="N25" s="32">
        <f t="shared" si="0"/>
        <v>1.007407217151747E-2</v>
      </c>
    </row>
    <row r="26" spans="1:15" x14ac:dyDescent="0.25">
      <c r="A26" s="11">
        <v>11</v>
      </c>
      <c r="B26" s="12" t="s">
        <v>7</v>
      </c>
      <c r="C26" s="31" t="str">
        <f>VLOOKUP(B26,[4]Sheet1!$B$16:$C$67,2,0)</f>
        <v>ARD CAPITAL GROUP</v>
      </c>
      <c r="D26" s="13" t="s">
        <v>2</v>
      </c>
      <c r="E26" s="14" t="s">
        <v>2</v>
      </c>
      <c r="F26" s="14" t="s">
        <v>2</v>
      </c>
      <c r="G26" s="15">
        <f>VLOOKUP(B26,[2]Brokers!$B$9:$I$69,7,0)</f>
        <v>132119822</v>
      </c>
      <c r="H26" s="15">
        <f>VLOOKUP(B26,[2]Brokers!$B$9:$X$69,23,0)</f>
        <v>0</v>
      </c>
      <c r="I26" s="15">
        <f>VLOOKUP(B26,[3]Brokers!$B$9:$R$69,17,0)</f>
        <v>0</v>
      </c>
      <c r="J26" s="15">
        <f>VLOOKUP(B26,[2]Brokers!$B$9:$M$69,12,0)</f>
        <v>86976200</v>
      </c>
      <c r="K26" s="15">
        <v>0</v>
      </c>
      <c r="L26" s="15">
        <f t="shared" si="1"/>
        <v>219096022</v>
      </c>
      <c r="M26" s="30">
        <f>VLOOKUP(B26,[4]Sheet1!$B$16:$M$67,12,0)+L26</f>
        <v>264501030.87</v>
      </c>
      <c r="N26" s="32">
        <f t="shared" si="0"/>
        <v>7.7338072574242465E-3</v>
      </c>
    </row>
    <row r="27" spans="1:15" x14ac:dyDescent="0.25">
      <c r="A27" s="11">
        <v>12</v>
      </c>
      <c r="B27" s="12" t="s">
        <v>35</v>
      </c>
      <c r="C27" s="31" t="str">
        <f>VLOOKUP(B27,[4]Sheet1!$B$16:$C$67,2,0)</f>
        <v>APEX CAPITAL</v>
      </c>
      <c r="D27" s="13" t="s">
        <v>2</v>
      </c>
      <c r="E27" s="14"/>
      <c r="F27" s="14"/>
      <c r="G27" s="15">
        <f>VLOOKUP(B27,[2]Brokers!$B$9:$I$69,7,0)</f>
        <v>53972221.200000003</v>
      </c>
      <c r="H27" s="15">
        <f>VLOOKUP(B27,[2]Brokers!$B$9:$X$69,23,0)</f>
        <v>0</v>
      </c>
      <c r="I27" s="15">
        <f>VLOOKUP(B27,[3]Brokers!$B$9:$R$69,17,0)</f>
        <v>0</v>
      </c>
      <c r="J27" s="15">
        <f>VLOOKUP(B27,[2]Brokers!$B$9:$M$69,12,0)</f>
        <v>7280000</v>
      </c>
      <c r="K27" s="15">
        <v>0</v>
      </c>
      <c r="L27" s="15">
        <f t="shared" si="1"/>
        <v>61252221.200000003</v>
      </c>
      <c r="M27" s="30">
        <f>VLOOKUP(B27,[4]Sheet1!$B$16:$M$67,12,0)+L27</f>
        <v>208244598.74000001</v>
      </c>
      <c r="N27" s="32">
        <f t="shared" si="0"/>
        <v>6.0889123333752555E-3</v>
      </c>
    </row>
    <row r="28" spans="1:15" x14ac:dyDescent="0.25">
      <c r="A28" s="11">
        <v>13</v>
      </c>
      <c r="B28" s="12" t="s">
        <v>43</v>
      </c>
      <c r="C28" s="31" t="str">
        <f>VLOOKUP(B28,[4]Sheet1!$B$16:$C$67,2,0)</f>
        <v>GOODSEC</v>
      </c>
      <c r="D28" s="13" t="s">
        <v>2</v>
      </c>
      <c r="E28" s="14"/>
      <c r="F28" s="14"/>
      <c r="G28" s="15">
        <f>VLOOKUP(B28,[2]Brokers!$B$9:$I$69,7,0)</f>
        <v>7031079</v>
      </c>
      <c r="H28" s="15">
        <f>VLOOKUP(B28,[2]Brokers!$B$9:$X$69,23,0)</f>
        <v>0</v>
      </c>
      <c r="I28" s="15">
        <f>VLOOKUP(B28,[3]Brokers!$B$9:$R$69,17,0)</f>
        <v>0</v>
      </c>
      <c r="J28" s="15">
        <f>VLOOKUP(B28,[2]Brokers!$B$9:$M$69,12,0)</f>
        <v>35506600</v>
      </c>
      <c r="K28" s="15">
        <v>0</v>
      </c>
      <c r="L28" s="15">
        <f t="shared" si="1"/>
        <v>42537679</v>
      </c>
      <c r="M28" s="30">
        <f>VLOOKUP(B28,[4]Sheet1!$B$16:$M$67,12,0)+L28</f>
        <v>159595316</v>
      </c>
      <c r="N28" s="32">
        <f t="shared" si="0"/>
        <v>4.6664446224345861E-3</v>
      </c>
    </row>
    <row r="29" spans="1:15" x14ac:dyDescent="0.25">
      <c r="A29" s="11">
        <v>14</v>
      </c>
      <c r="B29" s="12" t="s">
        <v>48</v>
      </c>
      <c r="C29" s="31" t="str">
        <f>VLOOKUP(B29,[4]Sheet1!$B$16:$C$67,2,0)</f>
        <v>BATS</v>
      </c>
      <c r="D29" s="13" t="s">
        <v>2</v>
      </c>
      <c r="E29" s="14"/>
      <c r="F29" s="14"/>
      <c r="G29" s="15">
        <f>VLOOKUP(B29,[2]Brokers!$B$9:$I$69,7,0)</f>
        <v>9439987</v>
      </c>
      <c r="H29" s="15">
        <f>VLOOKUP(B29,[2]Brokers!$B$9:$X$69,23,0)</f>
        <v>0</v>
      </c>
      <c r="I29" s="15">
        <f>VLOOKUP(B29,[3]Brokers!$B$9:$R$69,17,0)</f>
        <v>0</v>
      </c>
      <c r="J29" s="15">
        <f>VLOOKUP(B29,[2]Brokers!$B$9:$M$69,12,0)</f>
        <v>90998600</v>
      </c>
      <c r="K29" s="15">
        <v>0</v>
      </c>
      <c r="L29" s="15">
        <f t="shared" si="1"/>
        <v>100438587</v>
      </c>
      <c r="M29" s="30">
        <f>VLOOKUP(B29,[4]Sheet1!$B$16:$M$67,12,0)+L29</f>
        <v>151137086</v>
      </c>
      <c r="N29" s="32">
        <f t="shared" si="0"/>
        <v>4.4191324651102768E-3</v>
      </c>
    </row>
    <row r="30" spans="1:15" x14ac:dyDescent="0.25">
      <c r="A30" s="11">
        <v>15</v>
      </c>
      <c r="B30" s="12" t="s">
        <v>12</v>
      </c>
      <c r="C30" s="31" t="str">
        <f>VLOOKUP(B30,[4]Sheet1!$B$16:$C$67,2,0)</f>
        <v>MIBG</v>
      </c>
      <c r="D30" s="13" t="s">
        <v>2</v>
      </c>
      <c r="E30" s="14" t="s">
        <v>2</v>
      </c>
      <c r="F30" s="14"/>
      <c r="G30" s="15">
        <f>VLOOKUP(B30,[2]Brokers!$B$9:$I$69,7,0)</f>
        <v>112802935.7</v>
      </c>
      <c r="H30" s="15">
        <f>VLOOKUP(B30,[2]Brokers!$B$9:$X$69,23,0)</f>
        <v>0</v>
      </c>
      <c r="I30" s="15">
        <f>VLOOKUP(B30,[3]Brokers!$B$9:$R$69,17,0)</f>
        <v>0</v>
      </c>
      <c r="J30" s="15">
        <f>VLOOKUP(B30,[2]Brokers!$B$9:$M$69,12,0)</f>
        <v>2000000</v>
      </c>
      <c r="K30" s="15">
        <v>0</v>
      </c>
      <c r="L30" s="15">
        <f t="shared" si="1"/>
        <v>114802935.7</v>
      </c>
      <c r="M30" s="30">
        <f>VLOOKUP(B30,[4]Sheet1!$B$16:$M$67,12,0)+L30</f>
        <v>149443115.69999999</v>
      </c>
      <c r="N30" s="32">
        <f t="shared" si="0"/>
        <v>4.3696020728962665E-3</v>
      </c>
    </row>
    <row r="31" spans="1:15" x14ac:dyDescent="0.25">
      <c r="A31" s="11">
        <v>16</v>
      </c>
      <c r="B31" s="12" t="s">
        <v>70</v>
      </c>
      <c r="C31" s="31" t="str">
        <f>VLOOKUP(B31,[4]Sheet1!$B$16:$C$67,2,0)</f>
        <v xml:space="preserve">CENTRAL SECURITIES </v>
      </c>
      <c r="D31" s="13" t="s">
        <v>2</v>
      </c>
      <c r="E31" s="14" t="s">
        <v>2</v>
      </c>
      <c r="F31" s="14"/>
      <c r="G31" s="15">
        <f>VLOOKUP(B31,[2]Brokers!$B$9:$I$69,7,0)</f>
        <v>53280666.200000003</v>
      </c>
      <c r="H31" s="15">
        <f>VLOOKUP(B31,[2]Brokers!$B$9:$X$69,23,0)</f>
        <v>100000</v>
      </c>
      <c r="I31" s="15">
        <f>VLOOKUP(B31,[3]Brokers!$B$9:$R$69,17,0)</f>
        <v>0</v>
      </c>
      <c r="J31" s="15">
        <f>VLOOKUP(B31,[2]Brokers!$B$9:$M$69,12,0)</f>
        <v>420000</v>
      </c>
      <c r="K31" s="15">
        <v>0</v>
      </c>
      <c r="L31" s="15">
        <f t="shared" si="1"/>
        <v>53800666.200000003</v>
      </c>
      <c r="M31" s="30">
        <f>VLOOKUP(B31,[4]Sheet1!$B$16:$M$67,12,0)+L31</f>
        <v>106693805.15000001</v>
      </c>
      <c r="N31" s="32">
        <f t="shared" si="0"/>
        <v>3.1196450232242475E-3</v>
      </c>
    </row>
    <row r="32" spans="1:15" x14ac:dyDescent="0.25">
      <c r="A32" s="11">
        <v>17</v>
      </c>
      <c r="B32" s="12" t="s">
        <v>23</v>
      </c>
      <c r="C32" s="31" t="str">
        <f>VLOOKUP(B32,[4]Sheet1!$B$16:$C$67,2,0)</f>
        <v>TAVAN BOGD</v>
      </c>
      <c r="D32" s="13" t="s">
        <v>2</v>
      </c>
      <c r="E32" s="14"/>
      <c r="F32" s="14"/>
      <c r="G32" s="15">
        <f>VLOOKUP(B32,[2]Brokers!$B$9:$I$69,7,0)</f>
        <v>62935340</v>
      </c>
      <c r="H32" s="15">
        <f>VLOOKUP(B32,[2]Brokers!$B$9:$X$69,23,0)</f>
        <v>0</v>
      </c>
      <c r="I32" s="15">
        <f>VLOOKUP(B32,[3]Brokers!$B$9:$R$69,17,0)</f>
        <v>0</v>
      </c>
      <c r="J32" s="15">
        <f>VLOOKUP(B32,[2]Brokers!$B$9:$M$69,12,0)</f>
        <v>1540000</v>
      </c>
      <c r="K32" s="15">
        <v>0</v>
      </c>
      <c r="L32" s="15">
        <f t="shared" si="1"/>
        <v>64475340</v>
      </c>
      <c r="M32" s="30">
        <f>VLOOKUP(B32,[4]Sheet1!$B$16:$M$67,12,0)+L32</f>
        <v>94147120</v>
      </c>
      <c r="N32" s="32">
        <f t="shared" si="0"/>
        <v>2.7527895733588052E-3</v>
      </c>
      <c r="O32" s="1"/>
    </row>
    <row r="33" spans="1:15" x14ac:dyDescent="0.25">
      <c r="A33" s="11">
        <v>18</v>
      </c>
      <c r="B33" s="12" t="s">
        <v>30</v>
      </c>
      <c r="C33" s="31" t="str">
        <f>VLOOKUP(B33,[4]Sheet1!$B$16:$C$67,2,0)</f>
        <v>DARKHAN BROKER</v>
      </c>
      <c r="D33" s="13" t="s">
        <v>2</v>
      </c>
      <c r="E33" s="14" t="s">
        <v>2</v>
      </c>
      <c r="F33" s="14"/>
      <c r="G33" s="15">
        <f>VLOOKUP(B33,[2]Brokers!$B$9:$I$69,7,0)</f>
        <v>13813765.16</v>
      </c>
      <c r="H33" s="15">
        <f>VLOOKUP(B33,[2]Brokers!$B$9:$X$69,23,0)</f>
        <v>0</v>
      </c>
      <c r="I33" s="15">
        <f>VLOOKUP(B33,[3]Brokers!$B$9:$R$69,17,0)</f>
        <v>0</v>
      </c>
      <c r="J33" s="15">
        <f>VLOOKUP(B33,[2]Brokers!$B$9:$M$69,12,0)</f>
        <v>10287600</v>
      </c>
      <c r="K33" s="15">
        <v>0</v>
      </c>
      <c r="L33" s="15">
        <f t="shared" si="1"/>
        <v>24101365.16</v>
      </c>
      <c r="M33" s="30">
        <f>VLOOKUP(B33,[4]Sheet1!$B$16:$M$67,12,0)+L33</f>
        <v>89204125.159999996</v>
      </c>
      <c r="N33" s="32">
        <f t="shared" si="0"/>
        <v>2.6082601957557686E-3</v>
      </c>
      <c r="O33" s="1"/>
    </row>
    <row r="34" spans="1:15" x14ac:dyDescent="0.25">
      <c r="A34" s="11">
        <v>19</v>
      </c>
      <c r="B34" s="12" t="s">
        <v>13</v>
      </c>
      <c r="C34" s="31" t="str">
        <f>VLOOKUP(B34,[4]Sheet1!$B$16:$C$67,2,0)</f>
        <v>MONSEC</v>
      </c>
      <c r="D34" s="13" t="s">
        <v>2</v>
      </c>
      <c r="E34" s="14"/>
      <c r="F34" s="14"/>
      <c r="G34" s="15">
        <f>VLOOKUP(B34,[2]Brokers!$B$9:$I$69,7,0)</f>
        <v>36119868.649999999</v>
      </c>
      <c r="H34" s="15">
        <f>VLOOKUP(B34,[2]Brokers!$B$9:$X$69,23,0)</f>
        <v>0</v>
      </c>
      <c r="I34" s="15">
        <f>VLOOKUP(B34,[3]Brokers!$B$9:$R$69,17,0)</f>
        <v>0</v>
      </c>
      <c r="J34" s="15">
        <f>VLOOKUP(B34,[2]Brokers!$B$9:$M$69,12,0)</f>
        <v>7689000</v>
      </c>
      <c r="K34" s="15">
        <v>0</v>
      </c>
      <c r="L34" s="15">
        <f t="shared" si="1"/>
        <v>43808868.649999999</v>
      </c>
      <c r="M34" s="30">
        <f>VLOOKUP(B34,[4]Sheet1!$B$16:$M$67,12,0)+L34</f>
        <v>88628421.349999994</v>
      </c>
      <c r="N34" s="32">
        <f t="shared" si="0"/>
        <v>2.5914270579443207E-3</v>
      </c>
      <c r="O34" s="1"/>
    </row>
    <row r="35" spans="1:15" x14ac:dyDescent="0.25">
      <c r="A35" s="11">
        <v>20</v>
      </c>
      <c r="B35" s="12" t="s">
        <v>19</v>
      </c>
      <c r="C35" s="31" t="str">
        <f>VLOOKUP(B35,[4]Sheet1!$B$16:$C$67,2,0)</f>
        <v>ZERGED</v>
      </c>
      <c r="D35" s="13" t="s">
        <v>2</v>
      </c>
      <c r="E35" s="14"/>
      <c r="F35" s="14"/>
      <c r="G35" s="15">
        <f>VLOOKUP(B35,[2]Brokers!$B$9:$I$69,7,0)</f>
        <v>22402798.18</v>
      </c>
      <c r="H35" s="15">
        <f>VLOOKUP(B35,[2]Brokers!$B$9:$X$69,23,0)</f>
        <v>0</v>
      </c>
      <c r="I35" s="15">
        <f>VLOOKUP(B35,[3]Brokers!$B$9:$R$69,17,0)</f>
        <v>0</v>
      </c>
      <c r="J35" s="15">
        <f>VLOOKUP(B35,[2]Brokers!$B$9:$M$69,12,0)</f>
        <v>21442800</v>
      </c>
      <c r="K35" s="15">
        <v>0</v>
      </c>
      <c r="L35" s="15">
        <f t="shared" si="1"/>
        <v>43845598.18</v>
      </c>
      <c r="M35" s="30">
        <f>VLOOKUP(B35,[4]Sheet1!$B$16:$M$67,12,0)+L35</f>
        <v>72101616.180000007</v>
      </c>
      <c r="N35" s="32">
        <f t="shared" si="0"/>
        <v>2.1081959516406081E-3</v>
      </c>
      <c r="O35" s="1"/>
    </row>
    <row r="36" spans="1:15" x14ac:dyDescent="0.25">
      <c r="A36" s="11">
        <v>21</v>
      </c>
      <c r="B36" s="12" t="s">
        <v>34</v>
      </c>
      <c r="C36" s="31" t="str">
        <f>VLOOKUP(B36,[4]Sheet1!$B$16:$C$67,2,0)</f>
        <v>GRANDDEVELOPMENT</v>
      </c>
      <c r="D36" s="13" t="s">
        <v>2</v>
      </c>
      <c r="E36" s="14"/>
      <c r="F36" s="14"/>
      <c r="G36" s="15">
        <f>VLOOKUP(B36,[2]Brokers!$B$9:$I$69,7,0)</f>
        <v>27299103</v>
      </c>
      <c r="H36" s="15">
        <f>VLOOKUP(B36,[2]Brokers!$B$9:$X$69,23,0)</f>
        <v>0</v>
      </c>
      <c r="I36" s="15">
        <f>VLOOKUP(B36,[3]Brokers!$B$9:$R$69,17,0)</f>
        <v>0</v>
      </c>
      <c r="J36" s="15">
        <f>VLOOKUP(B36,[2]Brokers!$B$9:$M$69,12,0)</f>
        <v>2002400</v>
      </c>
      <c r="K36" s="15">
        <v>0</v>
      </c>
      <c r="L36" s="15">
        <f t="shared" si="1"/>
        <v>29301503</v>
      </c>
      <c r="M36" s="30">
        <f>VLOOKUP(B36,[4]Sheet1!$B$16:$M$67,12,0)+L36</f>
        <v>67794932.400000006</v>
      </c>
      <c r="N36" s="32">
        <f t="shared" si="0"/>
        <v>1.982271821350298E-3</v>
      </c>
      <c r="O36" s="1"/>
    </row>
    <row r="37" spans="1:15" x14ac:dyDescent="0.25">
      <c r="A37" s="11">
        <v>22</v>
      </c>
      <c r="B37" s="12" t="s">
        <v>21</v>
      </c>
      <c r="C37" s="31" t="str">
        <f>VLOOKUP(B37,[4]Sheet1!$B$16:$C$67,2,0)</f>
        <v>BLOOMSBURY SECURITIES</v>
      </c>
      <c r="D37" s="13" t="s">
        <v>2</v>
      </c>
      <c r="E37" s="14"/>
      <c r="F37" s="14"/>
      <c r="G37" s="15">
        <f>VLOOKUP(B37,[2]Brokers!$B$9:$I$69,7,0)</f>
        <v>50304492.299999997</v>
      </c>
      <c r="H37" s="15">
        <f>VLOOKUP(B37,[2]Brokers!$B$9:$X$69,23,0)</f>
        <v>0</v>
      </c>
      <c r="I37" s="15">
        <f>VLOOKUP(B37,[3]Brokers!$B$9:$R$69,17,0)</f>
        <v>0</v>
      </c>
      <c r="J37" s="15">
        <f>VLOOKUP(B37,[2]Brokers!$B$9:$M$69,12,0)</f>
        <v>1590000</v>
      </c>
      <c r="K37" s="15">
        <v>0</v>
      </c>
      <c r="L37" s="15">
        <f t="shared" si="1"/>
        <v>51894492.299999997</v>
      </c>
      <c r="M37" s="30">
        <f>VLOOKUP(B37,[4]Sheet1!$B$16:$M$67,12,0)+L37</f>
        <v>62182846.299999997</v>
      </c>
      <c r="N37" s="32">
        <f t="shared" si="0"/>
        <v>1.8181787285305503E-3</v>
      </c>
      <c r="O37" s="1"/>
    </row>
    <row r="38" spans="1:15" x14ac:dyDescent="0.25">
      <c r="A38" s="11">
        <v>23</v>
      </c>
      <c r="B38" s="12" t="s">
        <v>22</v>
      </c>
      <c r="C38" s="31" t="str">
        <f>VLOOKUP(B38,[4]Sheet1!$B$16:$C$67,2,0)</f>
        <v>UNDURKHAAN INVEST</v>
      </c>
      <c r="D38" s="13" t="s">
        <v>2</v>
      </c>
      <c r="E38" s="14"/>
      <c r="F38" s="14"/>
      <c r="G38" s="15">
        <f>VLOOKUP(B38,[2]Brokers!$B$9:$I$69,7,0)</f>
        <v>15542272.399999999</v>
      </c>
      <c r="H38" s="15">
        <f>VLOOKUP(B38,[2]Brokers!$B$9:$X$69,23,0)</f>
        <v>0</v>
      </c>
      <c r="I38" s="15">
        <f>VLOOKUP(B38,[3]Brokers!$B$9:$R$69,17,0)</f>
        <v>0</v>
      </c>
      <c r="J38" s="15">
        <f>VLOOKUP(B38,[2]Brokers!$B$9:$M$69,12,0)</f>
        <v>12418600</v>
      </c>
      <c r="K38" s="15">
        <v>0</v>
      </c>
      <c r="L38" s="15">
        <f t="shared" si="1"/>
        <v>27960872.399999999</v>
      </c>
      <c r="M38" s="30">
        <f>VLOOKUP(B38,[4]Sheet1!$B$16:$M$67,12,0)+L38</f>
        <v>49745758.899999999</v>
      </c>
      <c r="N38" s="32">
        <f t="shared" si="0"/>
        <v>1.4545278328082789E-3</v>
      </c>
      <c r="O38" s="1"/>
    </row>
    <row r="39" spans="1:15" x14ac:dyDescent="0.25">
      <c r="A39" s="11">
        <v>24</v>
      </c>
      <c r="B39" s="12" t="s">
        <v>32</v>
      </c>
      <c r="C39" s="31" t="str">
        <f>VLOOKUP(B39,[4]Sheet1!$B$16:$C$67,2,0)</f>
        <v>MERGEN SANAA</v>
      </c>
      <c r="D39" s="13" t="s">
        <v>2</v>
      </c>
      <c r="E39" s="14"/>
      <c r="F39" s="14"/>
      <c r="G39" s="15">
        <f>VLOOKUP(B39,[2]Brokers!$B$9:$I$69,7,0)</f>
        <v>2993720</v>
      </c>
      <c r="H39" s="15">
        <f>VLOOKUP(B39,[2]Brokers!$B$9:$X$69,23,0)</f>
        <v>0</v>
      </c>
      <c r="I39" s="15">
        <f>VLOOKUP(B39,[3]Brokers!$B$9:$R$69,17,0)</f>
        <v>0</v>
      </c>
      <c r="J39" s="15">
        <f>VLOOKUP(B39,[2]Brokers!$B$9:$M$69,12,0)</f>
        <v>17212600</v>
      </c>
      <c r="K39" s="15">
        <v>0</v>
      </c>
      <c r="L39" s="15">
        <f t="shared" si="1"/>
        <v>20206320</v>
      </c>
      <c r="M39" s="30">
        <f>VLOOKUP(B39,[4]Sheet1!$B$16:$M$67,12,0)+L39</f>
        <v>44578790.289999999</v>
      </c>
      <c r="N39" s="32">
        <f t="shared" si="0"/>
        <v>1.3034496339692679E-3</v>
      </c>
      <c r="O39" s="1"/>
    </row>
    <row r="40" spans="1:15" x14ac:dyDescent="0.25">
      <c r="A40" s="11">
        <v>25</v>
      </c>
      <c r="B40" s="12" t="s">
        <v>39</v>
      </c>
      <c r="C40" s="31" t="str">
        <f>VLOOKUP(B40,[4]Sheet1!$B$16:$C$67,2,0)</f>
        <v>ARGAI BEST</v>
      </c>
      <c r="D40" s="13" t="s">
        <v>2</v>
      </c>
      <c r="E40" s="14"/>
      <c r="F40" s="14"/>
      <c r="G40" s="15">
        <f>VLOOKUP(B40,[2]Brokers!$B$9:$I$69,7,0)</f>
        <v>26908898</v>
      </c>
      <c r="H40" s="15">
        <f>VLOOKUP(B40,[2]Brokers!$B$9:$X$69,23,0)</f>
        <v>0</v>
      </c>
      <c r="I40" s="15">
        <f>VLOOKUP(B40,[3]Brokers!$B$9:$R$69,17,0)</f>
        <v>0</v>
      </c>
      <c r="J40" s="15">
        <f>VLOOKUP(B40,[2]Brokers!$B$9:$M$69,12,0)</f>
        <v>1910800</v>
      </c>
      <c r="K40" s="15">
        <v>0</v>
      </c>
      <c r="L40" s="15">
        <f t="shared" si="1"/>
        <v>28819698</v>
      </c>
      <c r="M40" s="30">
        <f>VLOOKUP(B40,[4]Sheet1!$B$16:$M$67,12,0)+L40</f>
        <v>41432026.100000001</v>
      </c>
      <c r="N40" s="32">
        <f t="shared" si="0"/>
        <v>1.2114406627755569E-3</v>
      </c>
      <c r="O40" s="1"/>
    </row>
    <row r="41" spans="1:15" x14ac:dyDescent="0.25">
      <c r="A41" s="11">
        <v>26</v>
      </c>
      <c r="B41" s="12" t="s">
        <v>24</v>
      </c>
      <c r="C41" s="31" t="str">
        <f>VLOOKUP(B41,[4]Sheet1!$B$16:$C$67,2,0)</f>
        <v>SECAP</v>
      </c>
      <c r="D41" s="13" t="s">
        <v>2</v>
      </c>
      <c r="E41" s="14" t="s">
        <v>2</v>
      </c>
      <c r="F41" s="14"/>
      <c r="G41" s="15">
        <f>VLOOKUP(B41,[2]Brokers!$B$9:$I$69,7,0)</f>
        <v>17535498</v>
      </c>
      <c r="H41" s="15">
        <f>VLOOKUP(B41,[2]Brokers!$B$9:$X$69,23,0)</f>
        <v>0</v>
      </c>
      <c r="I41" s="15">
        <f>VLOOKUP(B41,[3]Brokers!$B$9:$R$69,17,0)</f>
        <v>0</v>
      </c>
      <c r="J41" s="15">
        <f>VLOOKUP(B41,[2]Brokers!$B$9:$M$69,12,0)</f>
        <v>19707400</v>
      </c>
      <c r="K41" s="15">
        <v>0</v>
      </c>
      <c r="L41" s="15">
        <f t="shared" si="1"/>
        <v>37242898</v>
      </c>
      <c r="M41" s="30">
        <f>VLOOKUP(B41,[4]Sheet1!$B$16:$M$67,12,0)+L41</f>
        <v>40397211</v>
      </c>
      <c r="N41" s="32">
        <f t="shared" si="0"/>
        <v>1.1811834630053009E-3</v>
      </c>
      <c r="O41" s="1"/>
    </row>
    <row r="42" spans="1:15" x14ac:dyDescent="0.25">
      <c r="A42" s="11">
        <v>27</v>
      </c>
      <c r="B42" s="12" t="s">
        <v>18</v>
      </c>
      <c r="C42" s="31" t="str">
        <f>VLOOKUP(B42,[4]Sheet1!$B$16:$C$67,2,0)</f>
        <v>DELGERKHANGAI SECURITIES</v>
      </c>
      <c r="D42" s="13" t="s">
        <v>2</v>
      </c>
      <c r="E42" s="14"/>
      <c r="F42" s="14"/>
      <c r="G42" s="15">
        <f>VLOOKUP(B42,[2]Brokers!$B$9:$I$69,7,0)</f>
        <v>4549824.25</v>
      </c>
      <c r="H42" s="15">
        <f>VLOOKUP(B42,[2]Brokers!$B$9:$X$69,23,0)</f>
        <v>0</v>
      </c>
      <c r="I42" s="15">
        <f>VLOOKUP(B42,[3]Brokers!$B$9:$R$69,17,0)</f>
        <v>0</v>
      </c>
      <c r="J42" s="15">
        <f>VLOOKUP(B42,[2]Brokers!$B$9:$M$69,12,0)</f>
        <v>12067600</v>
      </c>
      <c r="K42" s="15">
        <v>0</v>
      </c>
      <c r="L42" s="15">
        <f t="shared" si="1"/>
        <v>16617424.25</v>
      </c>
      <c r="M42" s="30">
        <f>VLOOKUP(B42,[4]Sheet1!$B$16:$M$67,12,0)+L42</f>
        <v>38777829.359999999</v>
      </c>
      <c r="N42" s="32">
        <f t="shared" si="0"/>
        <v>1.1338339859965441E-3</v>
      </c>
      <c r="O42" s="1"/>
    </row>
    <row r="43" spans="1:15" x14ac:dyDescent="0.25">
      <c r="A43" s="11">
        <v>28</v>
      </c>
      <c r="B43" s="12" t="s">
        <v>50</v>
      </c>
      <c r="C43" s="31" t="str">
        <f>VLOOKUP(B43,[4]Sheet1!$B$16:$C$67,2,0)</f>
        <v>HUNNU EMPIRE</v>
      </c>
      <c r="D43" s="13" t="s">
        <v>2</v>
      </c>
      <c r="E43" s="14" t="s">
        <v>2</v>
      </c>
      <c r="F43" s="14"/>
      <c r="G43" s="15">
        <f>VLOOKUP(B43,[2]Brokers!$B$9:$I$69,7,0)</f>
        <v>14443794.739999998</v>
      </c>
      <c r="H43" s="15">
        <f>VLOOKUP(B43,[2]Brokers!$B$9:$X$69,23,0)</f>
        <v>0</v>
      </c>
      <c r="I43" s="15">
        <f>VLOOKUP(B43,[3]Brokers!$B$9:$R$69,17,0)</f>
        <v>0</v>
      </c>
      <c r="J43" s="15">
        <f>VLOOKUP(B43,[2]Brokers!$B$9:$M$69,12,0)</f>
        <v>21990000</v>
      </c>
      <c r="K43" s="15">
        <v>0</v>
      </c>
      <c r="L43" s="15">
        <f t="shared" si="1"/>
        <v>36433794.739999995</v>
      </c>
      <c r="M43" s="30">
        <f>VLOOKUP(B43,[4]Sheet1!$B$16:$M$67,12,0)+L43</f>
        <v>38641795.739999995</v>
      </c>
      <c r="N43" s="32">
        <f t="shared" si="0"/>
        <v>1.1298564672921772E-3</v>
      </c>
      <c r="O43" s="1"/>
    </row>
    <row r="44" spans="1:15" x14ac:dyDescent="0.25">
      <c r="A44" s="11">
        <v>29</v>
      </c>
      <c r="B44" s="12" t="s">
        <v>44</v>
      </c>
      <c r="C44" s="31" t="str">
        <f>VLOOKUP(B44,[4]Sheet1!$B$16:$C$67,2,0)</f>
        <v>ZGB</v>
      </c>
      <c r="D44" s="13" t="s">
        <v>2</v>
      </c>
      <c r="E44" s="14" t="s">
        <v>2</v>
      </c>
      <c r="F44" s="14" t="s">
        <v>2</v>
      </c>
      <c r="G44" s="15">
        <f>VLOOKUP(B44,[2]Brokers!$B$9:$I$69,7,0)</f>
        <v>15526374</v>
      </c>
      <c r="H44" s="15">
        <f>VLOOKUP(B44,[2]Brokers!$B$9:$X$69,23,0)</f>
        <v>0</v>
      </c>
      <c r="I44" s="15">
        <f>VLOOKUP(B44,[3]Brokers!$B$9:$R$69,17,0)</f>
        <v>0</v>
      </c>
      <c r="J44" s="15">
        <f>VLOOKUP(B44,[2]Brokers!$B$9:$M$69,12,0)</f>
        <v>16352000</v>
      </c>
      <c r="K44" s="15">
        <v>0</v>
      </c>
      <c r="L44" s="15">
        <f t="shared" si="1"/>
        <v>31878374</v>
      </c>
      <c r="M44" s="30">
        <f>VLOOKUP(B44,[4]Sheet1!$B$16:$M$67,12,0)+L44</f>
        <v>37474755</v>
      </c>
      <c r="N44" s="32">
        <f t="shared" si="0"/>
        <v>1.095733091231848E-3</v>
      </c>
      <c r="O44" s="1"/>
    </row>
    <row r="45" spans="1:15" x14ac:dyDescent="0.25">
      <c r="A45" s="11">
        <v>30</v>
      </c>
      <c r="B45" s="12" t="s">
        <v>25</v>
      </c>
      <c r="C45" s="31" t="str">
        <f>VLOOKUP(B45,[4]Sheet1!$B$16:$C$67,2,0)</f>
        <v>TULGAT CHANDMANI BAYAN</v>
      </c>
      <c r="D45" s="13" t="s">
        <v>2</v>
      </c>
      <c r="E45" s="14"/>
      <c r="F45" s="14"/>
      <c r="G45" s="15">
        <f>VLOOKUP(B45,[2]Brokers!$B$9:$I$69,7,0)</f>
        <v>14858503.98</v>
      </c>
      <c r="H45" s="15">
        <f>VLOOKUP(B45,[2]Brokers!$B$9:$X$69,23,0)</f>
        <v>0</v>
      </c>
      <c r="I45" s="15">
        <f>VLOOKUP(B45,[3]Brokers!$B$9:$R$69,17,0)</f>
        <v>0</v>
      </c>
      <c r="J45" s="15">
        <f>VLOOKUP(B45,[2]Brokers!$B$9:$M$69,12,0)</f>
        <v>2150000</v>
      </c>
      <c r="K45" s="15">
        <v>0</v>
      </c>
      <c r="L45" s="15">
        <f t="shared" si="1"/>
        <v>17008503.98</v>
      </c>
      <c r="M45" s="30">
        <f>VLOOKUP(B45,[4]Sheet1!$B$16:$M$67,12,0)+L45</f>
        <v>35803876.18</v>
      </c>
      <c r="N45" s="32">
        <f t="shared" si="0"/>
        <v>1.0468778761807444E-3</v>
      </c>
      <c r="O45" s="1"/>
    </row>
    <row r="46" spans="1:15" x14ac:dyDescent="0.25">
      <c r="A46" s="11">
        <v>31</v>
      </c>
      <c r="B46" s="12" t="s">
        <v>36</v>
      </c>
      <c r="C46" s="31" t="str">
        <f>VLOOKUP(B46,[4]Sheet1!$B$16:$C$67,2,0)</f>
        <v>MASDAQ</v>
      </c>
      <c r="D46" s="13" t="s">
        <v>2</v>
      </c>
      <c r="E46" s="14"/>
      <c r="F46" s="14"/>
      <c r="G46" s="15">
        <f>VLOOKUP(B46,[2]Brokers!$B$9:$I$69,7,0)</f>
        <v>5674417.2000000002</v>
      </c>
      <c r="H46" s="15">
        <f>VLOOKUP(B46,[2]Brokers!$B$9:$X$69,23,0)</f>
        <v>0</v>
      </c>
      <c r="I46" s="15">
        <f>VLOOKUP(B46,[3]Brokers!$B$9:$R$69,17,0)</f>
        <v>0</v>
      </c>
      <c r="J46" s="15">
        <f>VLOOKUP(B46,[2]Brokers!$B$9:$M$69,12,0)</f>
        <v>25298400</v>
      </c>
      <c r="K46" s="15">
        <v>0</v>
      </c>
      <c r="L46" s="15">
        <f t="shared" si="1"/>
        <v>30972817.199999999</v>
      </c>
      <c r="M46" s="30">
        <f>VLOOKUP(B46,[4]Sheet1!$B$16:$M$67,12,0)+L46</f>
        <v>34853677.280000001</v>
      </c>
      <c r="N46" s="32">
        <f t="shared" si="0"/>
        <v>1.0190947891937287E-3</v>
      </c>
      <c r="O46" s="1"/>
    </row>
    <row r="47" spans="1:15" x14ac:dyDescent="0.25">
      <c r="A47" s="11">
        <v>32</v>
      </c>
      <c r="B47" s="12" t="s">
        <v>29</v>
      </c>
      <c r="C47" s="31" t="str">
        <f>VLOOKUP(B47,[4]Sheet1!$B$16:$C$67,2,0)</f>
        <v>SANAR</v>
      </c>
      <c r="D47" s="13" t="s">
        <v>2</v>
      </c>
      <c r="E47" s="14" t="s">
        <v>2</v>
      </c>
      <c r="F47" s="14" t="s">
        <v>2</v>
      </c>
      <c r="G47" s="15">
        <f>VLOOKUP(B47,[2]Brokers!$B$9:$I$69,7,0)</f>
        <v>2421910</v>
      </c>
      <c r="H47" s="15">
        <f>VLOOKUP(B47,[2]Brokers!$B$9:$X$69,23,0)</f>
        <v>0</v>
      </c>
      <c r="I47" s="15">
        <f>VLOOKUP(B47,[3]Brokers!$B$9:$R$69,17,0)</f>
        <v>0</v>
      </c>
      <c r="J47" s="15">
        <f>VLOOKUP(B47,[2]Brokers!$B$9:$M$69,12,0)</f>
        <v>10618200</v>
      </c>
      <c r="K47" s="15">
        <v>0</v>
      </c>
      <c r="L47" s="15">
        <f t="shared" si="1"/>
        <v>13040110</v>
      </c>
      <c r="M47" s="30">
        <f>VLOOKUP(B47,[4]Sheet1!$B$16:$M$67,12,0)+L47</f>
        <v>34371895</v>
      </c>
      <c r="N47" s="32">
        <f t="shared" si="0"/>
        <v>1.0050078448770781E-3</v>
      </c>
      <c r="O47" s="1"/>
    </row>
    <row r="48" spans="1:15" x14ac:dyDescent="0.25">
      <c r="A48" s="11">
        <v>33</v>
      </c>
      <c r="B48" s="12" t="s">
        <v>17</v>
      </c>
      <c r="C48" s="31" t="str">
        <f>VLOOKUP(B48,[4]Sheet1!$B$16:$C$67,2,0)</f>
        <v>LIFETIME INVESTMENT</v>
      </c>
      <c r="D48" s="13" t="s">
        <v>2</v>
      </c>
      <c r="E48" s="14"/>
      <c r="F48" s="14"/>
      <c r="G48" s="15">
        <f>VLOOKUP(B48,[2]Brokers!$B$9:$I$69,7,0)</f>
        <v>14072815</v>
      </c>
      <c r="H48" s="15">
        <f>VLOOKUP(B48,[2]Brokers!$B$9:$X$69,23,0)</f>
        <v>0</v>
      </c>
      <c r="I48" s="15">
        <f>VLOOKUP(B48,[3]Brokers!$B$9:$R$69,17,0)</f>
        <v>0</v>
      </c>
      <c r="J48" s="15">
        <f>VLOOKUP(B48,[2]Brokers!$B$9:$M$69,12,0)</f>
        <v>4500000</v>
      </c>
      <c r="K48" s="15">
        <v>0</v>
      </c>
      <c r="L48" s="15">
        <f t="shared" si="1"/>
        <v>18572815</v>
      </c>
      <c r="M48" s="30">
        <f>VLOOKUP(B48,[4]Sheet1!$B$16:$M$67,12,0)+L48</f>
        <v>30890525</v>
      </c>
      <c r="N48" s="32">
        <f t="shared" ref="N48:N67" si="2">M48/$M$68</f>
        <v>9.0321525645797244E-4</v>
      </c>
    </row>
    <row r="49" spans="1:15" x14ac:dyDescent="0.25">
      <c r="A49" s="11">
        <v>34</v>
      </c>
      <c r="B49" s="12" t="s">
        <v>20</v>
      </c>
      <c r="C49" s="31" t="str">
        <f>VLOOKUP(B49,[4]Sheet1!$B$16:$C$67,2,0)</f>
        <v>BULGAN BROKER</v>
      </c>
      <c r="D49" s="13" t="s">
        <v>2</v>
      </c>
      <c r="E49" s="14"/>
      <c r="F49" s="14"/>
      <c r="G49" s="15">
        <f>VLOOKUP(B49,[2]Brokers!$B$9:$I$69,7,0)</f>
        <v>2093813.8</v>
      </c>
      <c r="H49" s="15">
        <f>VLOOKUP(B49,[2]Brokers!$B$9:$X$69,23,0)</f>
        <v>0</v>
      </c>
      <c r="I49" s="15">
        <f>VLOOKUP(B49,[3]Brokers!$B$9:$R$69,17,0)</f>
        <v>0</v>
      </c>
      <c r="J49" s="15">
        <f>VLOOKUP(B49,[2]Brokers!$B$9:$M$69,12,0)</f>
        <v>17445400</v>
      </c>
      <c r="K49" s="15"/>
      <c r="L49" s="15">
        <f t="shared" si="1"/>
        <v>19539213.800000001</v>
      </c>
      <c r="M49" s="30">
        <f>VLOOKUP(B49,[4]Sheet1!$B$16:$M$67,12,0)+L49</f>
        <v>19621933.800000001</v>
      </c>
      <c r="N49" s="32">
        <f t="shared" si="2"/>
        <v>5.7373029333002135E-4</v>
      </c>
    </row>
    <row r="50" spans="1:15" s="17" customFormat="1" x14ac:dyDescent="0.25">
      <c r="A50" s="11">
        <v>35</v>
      </c>
      <c r="B50" s="12" t="s">
        <v>40</v>
      </c>
      <c r="C50" s="31" t="str">
        <f>VLOOKUP(B50,[4]Sheet1!$B$16:$C$67,2,0)</f>
        <v>BLUESKY SECURITIES</v>
      </c>
      <c r="D50" s="13" t="s">
        <v>2</v>
      </c>
      <c r="E50" s="14"/>
      <c r="F50" s="14"/>
      <c r="G50" s="15">
        <f>VLOOKUP(B50,[2]Brokers!$B$9:$I$69,7,0)</f>
        <v>5173373.2</v>
      </c>
      <c r="H50" s="15">
        <f>VLOOKUP(B50,[2]Brokers!$B$9:$X$69,23,0)</f>
        <v>0</v>
      </c>
      <c r="I50" s="15">
        <f>VLOOKUP(B50,[3]Brokers!$B$9:$R$69,17,0)</f>
        <v>0</v>
      </c>
      <c r="J50" s="15">
        <f>VLOOKUP(B50,[2]Brokers!$B$9:$M$69,12,0)</f>
        <v>10181200</v>
      </c>
      <c r="K50" s="15">
        <v>0</v>
      </c>
      <c r="L50" s="15">
        <f t="shared" si="1"/>
        <v>15354573.199999999</v>
      </c>
      <c r="M50" s="30">
        <f>VLOOKUP(B50,[4]Sheet1!$B$16:$M$67,12,0)+L50</f>
        <v>15683333.199999999</v>
      </c>
      <c r="N50" s="32">
        <f t="shared" si="2"/>
        <v>4.5856863288512681E-4</v>
      </c>
      <c r="O50" s="16"/>
    </row>
    <row r="51" spans="1:15" x14ac:dyDescent="0.25">
      <c r="A51" s="11">
        <v>36</v>
      </c>
      <c r="B51" s="12" t="s">
        <v>27</v>
      </c>
      <c r="C51" s="31" t="str">
        <f>VLOOKUP(B51,[4]Sheet1!$B$16:$C$67,2,0)</f>
        <v>BLACKSTONE INTERNATIONAL</v>
      </c>
      <c r="D51" s="13" t="s">
        <v>2</v>
      </c>
      <c r="E51" s="14"/>
      <c r="F51" s="14"/>
      <c r="G51" s="15">
        <f>VLOOKUP(B51,[2]Brokers!$B$9:$I$69,7,0)</f>
        <v>0</v>
      </c>
      <c r="H51" s="15">
        <f>VLOOKUP(B51,[2]Brokers!$B$9:$X$69,23,0)</f>
        <v>0</v>
      </c>
      <c r="I51" s="15">
        <f>VLOOKUP(B51,[3]Brokers!$B$9:$R$69,17,0)</f>
        <v>0</v>
      </c>
      <c r="J51" s="15">
        <f>VLOOKUP(B51,[2]Brokers!$B$9:$M$69,12,0)</f>
        <v>13805200</v>
      </c>
      <c r="K51" s="15">
        <v>0</v>
      </c>
      <c r="L51" s="15">
        <f t="shared" si="1"/>
        <v>13805200</v>
      </c>
      <c r="M51" s="30">
        <f>VLOOKUP(B51,[4]Sheet1!$B$16:$M$67,12,0)+L51</f>
        <v>13805200</v>
      </c>
      <c r="N51" s="32">
        <f t="shared" si="2"/>
        <v>4.0365345873705937E-4</v>
      </c>
    </row>
    <row r="52" spans="1:15" x14ac:dyDescent="0.25">
      <c r="A52" s="11">
        <v>37</v>
      </c>
      <c r="B52" s="12" t="s">
        <v>28</v>
      </c>
      <c r="C52" s="31" t="str">
        <f>VLOOKUP(B52,[4]Sheet1!$B$16:$C$67,2,0)</f>
        <v>ALTAN KHOROMSOG</v>
      </c>
      <c r="D52" s="13" t="s">
        <v>2</v>
      </c>
      <c r="E52" s="14"/>
      <c r="F52" s="14"/>
      <c r="G52" s="15">
        <f>VLOOKUP(B52,[2]Brokers!$B$9:$I$69,7,0)</f>
        <v>6207790</v>
      </c>
      <c r="H52" s="15">
        <f>VLOOKUP(B52,[2]Brokers!$B$9:$X$69,23,0)</f>
        <v>0</v>
      </c>
      <c r="I52" s="15">
        <f>VLOOKUP(B52,[3]Brokers!$B$9:$R$69,17,0)</f>
        <v>0</v>
      </c>
      <c r="J52" s="15">
        <f>VLOOKUP(B52,[2]Brokers!$B$9:$M$69,12,0)</f>
        <v>6535600</v>
      </c>
      <c r="K52" s="15">
        <v>0</v>
      </c>
      <c r="L52" s="15">
        <f t="shared" si="1"/>
        <v>12743390</v>
      </c>
      <c r="M52" s="30">
        <f>VLOOKUP(B52,[4]Sheet1!$B$16:$M$67,12,0)+L52</f>
        <v>12878831</v>
      </c>
      <c r="N52" s="32">
        <f t="shared" si="2"/>
        <v>3.7656713974734598E-4</v>
      </c>
    </row>
    <row r="53" spans="1:15" x14ac:dyDescent="0.25">
      <c r="A53" s="11">
        <v>38</v>
      </c>
      <c r="B53" s="12" t="s">
        <v>26</v>
      </c>
      <c r="C53" s="31" t="str">
        <f>VLOOKUP(B53,[4]Sheet1!$B$16:$C$67,2,0)</f>
        <v>EURASIA CAPITAL HOLDING</v>
      </c>
      <c r="D53" s="13" t="s">
        <v>2</v>
      </c>
      <c r="E53" s="14"/>
      <c r="F53" s="14"/>
      <c r="G53" s="15">
        <f>VLOOKUP(B53,[2]Brokers!$B$9:$I$69,7,0)</f>
        <v>8524298</v>
      </c>
      <c r="H53" s="15">
        <f>VLOOKUP(B53,[2]Brokers!$B$9:$X$69,23,0)</f>
        <v>0</v>
      </c>
      <c r="I53" s="15">
        <f>VLOOKUP(B53,[3]Brokers!$B$9:$R$69,17,0)</f>
        <v>0</v>
      </c>
      <c r="J53" s="15">
        <f>VLOOKUP(B53,[2]Brokers!$B$9:$M$69,12,0)</f>
        <v>616000</v>
      </c>
      <c r="K53" s="15">
        <v>0</v>
      </c>
      <c r="L53" s="15">
        <f t="shared" si="1"/>
        <v>9140298</v>
      </c>
      <c r="M53" s="30">
        <f>VLOOKUP(B53,[4]Sheet1!$B$16:$M$67,12,0)+L53</f>
        <v>9140298</v>
      </c>
      <c r="N53" s="32">
        <f t="shared" si="2"/>
        <v>2.6725530246482677E-4</v>
      </c>
    </row>
    <row r="54" spans="1:15" x14ac:dyDescent="0.25">
      <c r="A54" s="11">
        <v>39</v>
      </c>
      <c r="B54" s="12" t="s">
        <v>47</v>
      </c>
      <c r="C54" s="31" t="str">
        <f>VLOOKUP(B54,[4]Sheet1!$B$16:$C$67,2,0)</f>
        <v>FCX</v>
      </c>
      <c r="D54" s="13" t="s">
        <v>2</v>
      </c>
      <c r="E54" s="14"/>
      <c r="F54" s="14"/>
      <c r="G54" s="15">
        <f>VLOOKUP(B54,[2]Brokers!$B$9:$I$69,7,0)</f>
        <v>0</v>
      </c>
      <c r="H54" s="15">
        <f>VLOOKUP(B54,[2]Brokers!$B$9:$X$69,23,0)</f>
        <v>0</v>
      </c>
      <c r="I54" s="15">
        <f>VLOOKUP(B54,[3]Brokers!$B$9:$R$69,17,0)</f>
        <v>0</v>
      </c>
      <c r="J54" s="15">
        <f>VLOOKUP(B54,[2]Brokers!$B$9:$M$69,12,0)</f>
        <v>8769800</v>
      </c>
      <c r="K54" s="15">
        <v>0</v>
      </c>
      <c r="L54" s="15">
        <f t="shared" si="1"/>
        <v>8769800</v>
      </c>
      <c r="M54" s="30">
        <f>VLOOKUP(B54,[4]Sheet1!$B$16:$M$67,12,0)+L54</f>
        <v>8769800</v>
      </c>
      <c r="N54" s="32">
        <f t="shared" si="2"/>
        <v>2.5642222513489577E-4</v>
      </c>
    </row>
    <row r="55" spans="1:15" x14ac:dyDescent="0.25">
      <c r="A55" s="11">
        <v>40</v>
      </c>
      <c r="B55" s="12" t="s">
        <v>68</v>
      </c>
      <c r="C55" s="31" t="str">
        <f>VLOOKUP(B55,[4]Sheet1!$B$16:$C$67,2,0)</f>
        <v>SILVER LIGHT SECURITIES</v>
      </c>
      <c r="D55" s="13" t="s">
        <v>2</v>
      </c>
      <c r="E55" s="14"/>
      <c r="F55" s="14"/>
      <c r="G55" s="15">
        <f>VLOOKUP(B55,[2]Brokers!$B$9:$I$69,7,0)</f>
        <v>5456139</v>
      </c>
      <c r="H55" s="15">
        <f>VLOOKUP(B55,[2]Brokers!$B$9:$X$69,23,0)</f>
        <v>0</v>
      </c>
      <c r="I55" s="15">
        <f>VLOOKUP(B55,[3]Brokers!$B$9:$R$69,17,0)</f>
        <v>0</v>
      </c>
      <c r="J55" s="15">
        <f>VLOOKUP(B55,[2]Brokers!$B$9:$M$69,12,0)</f>
        <v>0</v>
      </c>
      <c r="K55" s="15">
        <v>0</v>
      </c>
      <c r="L55" s="15">
        <f t="shared" si="1"/>
        <v>5456139</v>
      </c>
      <c r="M55" s="30">
        <f>VLOOKUP(B55,[4]Sheet1!$B$16:$M$67,12,0)+L55</f>
        <v>7026939</v>
      </c>
      <c r="N55" s="32">
        <f t="shared" si="2"/>
        <v>2.0546230635444131E-4</v>
      </c>
    </row>
    <row r="56" spans="1:15" x14ac:dyDescent="0.25">
      <c r="A56" s="11">
        <v>41</v>
      </c>
      <c r="B56" s="12" t="s">
        <v>15</v>
      </c>
      <c r="C56" s="31" t="str">
        <f>VLOOKUP(B56,[4]Sheet1!$B$16:$C$67,2,0)</f>
        <v>ASIA PACIFIC SECURITIES</v>
      </c>
      <c r="D56" s="13" t="s">
        <v>2</v>
      </c>
      <c r="E56" s="14" t="s">
        <v>2</v>
      </c>
      <c r="F56" s="14" t="s">
        <v>2</v>
      </c>
      <c r="G56" s="15">
        <f>VLOOKUP(B56,[2]Brokers!$B$9:$I$69,7,0)</f>
        <v>1238448</v>
      </c>
      <c r="H56" s="15">
        <f>VLOOKUP(B56,[2]Brokers!$B$9:$X$69,23,0)</f>
        <v>0</v>
      </c>
      <c r="I56" s="15">
        <f>VLOOKUP(B56,[3]Brokers!$B$9:$R$69,17,0)</f>
        <v>0</v>
      </c>
      <c r="J56" s="15">
        <f>VLOOKUP(B56,[2]Brokers!$B$9:$M$69,12,0)</f>
        <v>1680000</v>
      </c>
      <c r="K56" s="15">
        <v>0</v>
      </c>
      <c r="L56" s="15">
        <f t="shared" si="1"/>
        <v>2918448</v>
      </c>
      <c r="M56" s="30">
        <f>VLOOKUP(B56,[4]Sheet1!$B$16:$M$67,12,0)+L56</f>
        <v>4239768.55</v>
      </c>
      <c r="N56" s="32">
        <f t="shared" si="2"/>
        <v>1.2396758029236136E-4</v>
      </c>
    </row>
    <row r="57" spans="1:15" x14ac:dyDescent="0.25">
      <c r="A57" s="11">
        <v>42</v>
      </c>
      <c r="B57" s="12" t="s">
        <v>37</v>
      </c>
      <c r="C57" s="31" t="str">
        <f>VLOOKUP(B57,[4]Sheet1!$B$16:$C$67,2,0)</f>
        <v>GENDEX</v>
      </c>
      <c r="D57" s="13" t="s">
        <v>2</v>
      </c>
      <c r="E57" s="14"/>
      <c r="F57" s="14"/>
      <c r="G57" s="15">
        <f>VLOOKUP(B57,[2]Brokers!$B$9:$I$69,7,0)</f>
        <v>0</v>
      </c>
      <c r="H57" s="15">
        <f>VLOOKUP(B57,[2]Brokers!$B$9:$X$69,23,0)</f>
        <v>0</v>
      </c>
      <c r="I57" s="15">
        <f>VLOOKUP(B57,[3]Brokers!$B$9:$R$69,17,0)</f>
        <v>0</v>
      </c>
      <c r="J57" s="15">
        <f>VLOOKUP(B57,[2]Brokers!$B$9:$M$69,12,0)</f>
        <v>3266000</v>
      </c>
      <c r="K57" s="15">
        <v>0</v>
      </c>
      <c r="L57" s="15">
        <f t="shared" si="1"/>
        <v>3266000</v>
      </c>
      <c r="M57" s="30">
        <f>VLOOKUP(B57,[4]Sheet1!$B$16:$M$67,12,0)+L57</f>
        <v>3266000</v>
      </c>
      <c r="N57" s="32">
        <f t="shared" si="2"/>
        <v>9.5495334818418846E-5</v>
      </c>
    </row>
    <row r="58" spans="1:15" x14ac:dyDescent="0.25">
      <c r="A58" s="11">
        <v>43</v>
      </c>
      <c r="B58" s="12" t="s">
        <v>14</v>
      </c>
      <c r="C58" s="31" t="str">
        <f>VLOOKUP(B58,[4]Sheet1!$B$16:$C$67,2,0)</f>
        <v>NATIONAL SECURITIES</v>
      </c>
      <c r="D58" s="13" t="s">
        <v>2</v>
      </c>
      <c r="E58" s="14" t="s">
        <v>2</v>
      </c>
      <c r="F58" s="14" t="s">
        <v>2</v>
      </c>
      <c r="G58" s="15">
        <f>VLOOKUP(B58,[2]Brokers!$B$9:$I$69,7,0)</f>
        <v>244000</v>
      </c>
      <c r="H58" s="15">
        <f>VLOOKUP(B58,[2]Brokers!$B$9:$X$69,23,0)</f>
        <v>0</v>
      </c>
      <c r="I58" s="15">
        <f>VLOOKUP(B58,[3]Brokers!$B$9:$R$69,17,0)</f>
        <v>0</v>
      </c>
      <c r="J58" s="15">
        <f>VLOOKUP(B58,[2]Brokers!$B$9:$M$69,12,0)</f>
        <v>1000000</v>
      </c>
      <c r="K58" s="15">
        <v>0</v>
      </c>
      <c r="L58" s="15">
        <f t="shared" si="1"/>
        <v>1244000</v>
      </c>
      <c r="M58" s="30">
        <f>VLOOKUP(B58,[4]Sheet1!$B$16:$M$67,12,0)+L58</f>
        <v>1244000</v>
      </c>
      <c r="N58" s="32">
        <f t="shared" si="2"/>
        <v>3.6373605791216485E-5</v>
      </c>
    </row>
    <row r="59" spans="1:15" x14ac:dyDescent="0.25">
      <c r="A59" s="11">
        <v>44</v>
      </c>
      <c r="B59" s="12" t="s">
        <v>38</v>
      </c>
      <c r="C59" s="31" t="str">
        <f>VLOOKUP(B59,[4]Sheet1!$B$16:$C$67,2,0)</f>
        <v>MICC</v>
      </c>
      <c r="D59" s="13" t="s">
        <v>2</v>
      </c>
      <c r="E59" s="14"/>
      <c r="F59" s="14"/>
      <c r="G59" s="15">
        <f>VLOOKUP(B59,[2]Brokers!$B$9:$I$69,7,0)</f>
        <v>36670</v>
      </c>
      <c r="H59" s="15">
        <f>VLOOKUP(B59,[2]Brokers!$B$9:$X$69,23,0)</f>
        <v>0</v>
      </c>
      <c r="I59" s="15">
        <f>VLOOKUP(B59,[3]Brokers!$B$9:$R$69,17,0)</f>
        <v>0</v>
      </c>
      <c r="J59" s="15">
        <f>VLOOKUP(B59,[2]Brokers!$B$9:$M$69,12,0)</f>
        <v>1000000</v>
      </c>
      <c r="K59" s="15">
        <v>0</v>
      </c>
      <c r="L59" s="15">
        <f t="shared" si="1"/>
        <v>1036670</v>
      </c>
      <c r="M59" s="30">
        <f>VLOOKUP(B59,[4]Sheet1!$B$16:$M$67,12,0)+L59</f>
        <v>1036670</v>
      </c>
      <c r="N59" s="32">
        <f t="shared" si="2"/>
        <v>3.0311435623456908E-5</v>
      </c>
    </row>
    <row r="60" spans="1:15" x14ac:dyDescent="0.25">
      <c r="A60" s="11">
        <v>45</v>
      </c>
      <c r="B60" s="12" t="s">
        <v>41</v>
      </c>
      <c r="C60" s="31" t="str">
        <f>VLOOKUP(B60,[4]Sheet1!$B$16:$C$67,2,0)</f>
        <v>GATSUURT TRADE</v>
      </c>
      <c r="D60" s="13" t="s">
        <v>2</v>
      </c>
      <c r="E60" s="14" t="s">
        <v>2</v>
      </c>
      <c r="F60" s="14"/>
      <c r="G60" s="15">
        <f>VLOOKUP(B60,[2]Brokers!$B$9:$I$69,7,0)</f>
        <v>745426.4</v>
      </c>
      <c r="H60" s="15">
        <f>VLOOKUP(B60,[2]Brokers!$B$9:$X$69,23,0)</f>
        <v>0</v>
      </c>
      <c r="I60" s="15">
        <f>VLOOKUP(B60,[3]Brokers!$B$9:$R$69,17,0)</f>
        <v>0</v>
      </c>
      <c r="J60" s="15">
        <f>VLOOKUP(B60,[2]Brokers!$B$9:$M$69,12,0)</f>
        <v>0</v>
      </c>
      <c r="K60" s="15">
        <v>0</v>
      </c>
      <c r="L60" s="15">
        <f t="shared" si="1"/>
        <v>745426.4</v>
      </c>
      <c r="M60" s="30">
        <f>VLOOKUP(B60,[4]Sheet1!$B$16:$M$67,12,0)+L60</f>
        <v>871196.4</v>
      </c>
      <c r="N60" s="32">
        <f t="shared" si="2"/>
        <v>2.5473114485793372E-5</v>
      </c>
    </row>
    <row r="61" spans="1:15" x14ac:dyDescent="0.25">
      <c r="A61" s="11">
        <v>46</v>
      </c>
      <c r="B61" s="12" t="s">
        <v>45</v>
      </c>
      <c r="C61" s="31" t="str">
        <f>VLOOKUP(B61,[4]Sheet1!$B$16:$C$67,2,0)</f>
        <v>SG CAPITAL</v>
      </c>
      <c r="D61" s="13" t="s">
        <v>2</v>
      </c>
      <c r="E61" s="14" t="s">
        <v>2</v>
      </c>
      <c r="F61" s="14" t="s">
        <v>2</v>
      </c>
      <c r="G61" s="15">
        <f>VLOOKUP(B61,[2]Brokers!$B$9:$I$69,7,0)</f>
        <v>0</v>
      </c>
      <c r="H61" s="15">
        <f>VLOOKUP(B61,[2]Brokers!$B$9:$X$69,23,0)</f>
        <v>0</v>
      </c>
      <c r="I61" s="15">
        <f>VLOOKUP(B61,[3]Brokers!$B$9:$R$69,17,0)</f>
        <v>0</v>
      </c>
      <c r="J61" s="15">
        <f>VLOOKUP(B61,[2]Brokers!$B$9:$M$69,12,0)</f>
        <v>200000</v>
      </c>
      <c r="K61" s="15">
        <v>0</v>
      </c>
      <c r="L61" s="15">
        <f t="shared" si="1"/>
        <v>200000</v>
      </c>
      <c r="M61" s="30">
        <f>VLOOKUP(B61,[4]Sheet1!$B$16:$M$67,12,0)+L61</f>
        <v>200000</v>
      </c>
      <c r="N61" s="32">
        <f t="shared" si="2"/>
        <v>5.8478465902277307E-6</v>
      </c>
    </row>
    <row r="62" spans="1:15" x14ac:dyDescent="0.25">
      <c r="A62" s="11">
        <v>47</v>
      </c>
      <c r="B62" s="12" t="s">
        <v>33</v>
      </c>
      <c r="C62" s="31" t="str">
        <f>VLOOKUP(B62,[4]Sheet1!$B$16:$C$67,2,0)</f>
        <v>MONGOL SECURITIES</v>
      </c>
      <c r="D62" s="13" t="s">
        <v>2</v>
      </c>
      <c r="E62" s="14" t="s">
        <v>2</v>
      </c>
      <c r="F62" s="14"/>
      <c r="G62" s="15">
        <f>VLOOKUP(B62,[2]Brokers!$B$9:$I$69,7,0)</f>
        <v>0</v>
      </c>
      <c r="H62" s="15">
        <f>VLOOKUP(B62,[2]Brokers!$B$9:$X$69,23,0)</f>
        <v>0</v>
      </c>
      <c r="I62" s="15">
        <f>VLOOKUP(B62,[3]Brokers!$B$9:$R$69,17,0)</f>
        <v>0</v>
      </c>
      <c r="J62" s="15">
        <f>VLOOKUP(B62,[2]Brokers!$B$9:$M$69,12,0)</f>
        <v>0</v>
      </c>
      <c r="K62" s="15">
        <v>0</v>
      </c>
      <c r="L62" s="15">
        <f t="shared" si="1"/>
        <v>0</v>
      </c>
      <c r="M62" s="30">
        <f>VLOOKUP(B62,[4]Sheet1!$B$16:$M$67,12,0)+L62</f>
        <v>0</v>
      </c>
      <c r="N62" s="32">
        <f t="shared" si="2"/>
        <v>0</v>
      </c>
    </row>
    <row r="63" spans="1:15" x14ac:dyDescent="0.25">
      <c r="A63" s="11">
        <v>48</v>
      </c>
      <c r="B63" s="12" t="s">
        <v>31</v>
      </c>
      <c r="C63" s="31" t="str">
        <f>VLOOKUP(B63,[4]Sheet1!$B$16:$C$67,2,0)</f>
        <v>CAPITAL MARKET CORPORATION</v>
      </c>
      <c r="D63" s="13" t="s">
        <v>2</v>
      </c>
      <c r="E63" s="14"/>
      <c r="F63" s="14"/>
      <c r="G63" s="15">
        <f>VLOOKUP(B63,[2]Brokers!$B$9:$I$69,7,0)</f>
        <v>0</v>
      </c>
      <c r="H63" s="15">
        <f>VLOOKUP(B63,[2]Brokers!$B$9:$X$69,23,0)</f>
        <v>0</v>
      </c>
      <c r="I63" s="15">
        <f>VLOOKUP(B63,[3]Brokers!$B$9:$R$69,17,0)</f>
        <v>0</v>
      </c>
      <c r="J63" s="15">
        <f>VLOOKUP(B63,[2]Brokers!$B$9:$M$69,12,0)</f>
        <v>0</v>
      </c>
      <c r="K63" s="15">
        <v>0</v>
      </c>
      <c r="L63" s="15">
        <f t="shared" si="1"/>
        <v>0</v>
      </c>
      <c r="M63" s="30">
        <f>VLOOKUP(B63,[4]Sheet1!$B$16:$M$67,12,0)+L63</f>
        <v>0</v>
      </c>
      <c r="N63" s="32">
        <f t="shared" si="2"/>
        <v>0</v>
      </c>
    </row>
    <row r="64" spans="1:15" x14ac:dyDescent="0.25">
      <c r="A64" s="11">
        <v>49</v>
      </c>
      <c r="B64" s="12" t="s">
        <v>46</v>
      </c>
      <c r="C64" s="31" t="str">
        <f>VLOOKUP(B64,[4]Sheet1!$B$16:$C$67,2,0)</f>
        <v>FRONTIER</v>
      </c>
      <c r="D64" s="13" t="s">
        <v>2</v>
      </c>
      <c r="E64" s="13" t="s">
        <v>2</v>
      </c>
      <c r="F64" s="14"/>
      <c r="G64" s="15">
        <f>VLOOKUP(B64,[2]Brokers!$B$9:$I$69,7,0)</f>
        <v>0</v>
      </c>
      <c r="H64" s="15">
        <f>VLOOKUP(B64,[2]Brokers!$B$9:$X$69,23,0)</f>
        <v>0</v>
      </c>
      <c r="I64" s="15">
        <f>VLOOKUP(B64,[3]Brokers!$B$9:$R$69,17,0)</f>
        <v>0</v>
      </c>
      <c r="J64" s="15">
        <f>VLOOKUP(B64,[2]Brokers!$B$9:$M$69,12,0)</f>
        <v>0</v>
      </c>
      <c r="K64" s="15">
        <v>0</v>
      </c>
      <c r="L64" s="15">
        <f t="shared" si="1"/>
        <v>0</v>
      </c>
      <c r="M64" s="30">
        <f>VLOOKUP(B64,[4]Sheet1!$B$16:$M$67,12,0)+L64</f>
        <v>0</v>
      </c>
      <c r="N64" s="32">
        <f t="shared" si="2"/>
        <v>0</v>
      </c>
    </row>
    <row r="65" spans="1:15" x14ac:dyDescent="0.25">
      <c r="A65" s="11">
        <v>50</v>
      </c>
      <c r="B65" s="12" t="s">
        <v>42</v>
      </c>
      <c r="C65" s="31" t="str">
        <f>VLOOKUP(B65,[4]Sheet1!$B$16:$C$67,2,0)</f>
        <v>ACE AND T CAPITAL</v>
      </c>
      <c r="D65" s="13" t="s">
        <v>2</v>
      </c>
      <c r="E65" s="14" t="s">
        <v>2</v>
      </c>
      <c r="F65" s="14" t="s">
        <v>2</v>
      </c>
      <c r="G65" s="15">
        <f>VLOOKUP(B65,[2]Brokers!$B$9:$I$69,7,0)</f>
        <v>0</v>
      </c>
      <c r="H65" s="15">
        <f>VLOOKUP(B65,[2]Brokers!$B$9:$X$69,23,0)</f>
        <v>0</v>
      </c>
      <c r="I65" s="15">
        <f>VLOOKUP(B65,[3]Brokers!$B$9:$R$69,17,0)</f>
        <v>0</v>
      </c>
      <c r="J65" s="15">
        <f>VLOOKUP(B65,[2]Brokers!$B$9:$M$69,12,0)</f>
        <v>0</v>
      </c>
      <c r="K65" s="15">
        <v>0</v>
      </c>
      <c r="L65" s="15">
        <f t="shared" si="1"/>
        <v>0</v>
      </c>
      <c r="M65" s="30">
        <f>VLOOKUP(B65,[4]Sheet1!$B$16:$M$67,12,0)+L65</f>
        <v>0</v>
      </c>
      <c r="N65" s="32">
        <f t="shared" si="2"/>
        <v>0</v>
      </c>
      <c r="O65" s="18"/>
    </row>
    <row r="66" spans="1:15" x14ac:dyDescent="0.25">
      <c r="A66" s="11">
        <v>51</v>
      </c>
      <c r="B66" s="12" t="s">
        <v>69</v>
      </c>
      <c r="C66" s="31" t="str">
        <f>VLOOKUP(B66,[4]Sheet1!$B$16:$C$67,2,0)</f>
        <v>INVESCORE CAPITAL</v>
      </c>
      <c r="D66" s="13" t="s">
        <v>2</v>
      </c>
      <c r="E66" s="13" t="s">
        <v>2</v>
      </c>
      <c r="F66" s="13"/>
      <c r="G66" s="15">
        <f>VLOOKUP(B66,[2]Brokers!$B$9:$I$69,7,0)</f>
        <v>0</v>
      </c>
      <c r="H66" s="15">
        <f>VLOOKUP(B66,[2]Brokers!$B$9:$X$69,23,0)</f>
        <v>0</v>
      </c>
      <c r="I66" s="15">
        <f>VLOOKUP(B66,[3]Brokers!$B$9:$R$69,17,0)</f>
        <v>0</v>
      </c>
      <c r="J66" s="15">
        <f>VLOOKUP(B66,[2]Brokers!$B$9:$M$69,12,0)</f>
        <v>0</v>
      </c>
      <c r="K66" s="15">
        <v>0</v>
      </c>
      <c r="L66" s="15">
        <f t="shared" si="1"/>
        <v>0</v>
      </c>
      <c r="M66" s="30">
        <f>VLOOKUP(B66,[4]Sheet1!$B$16:$M$67,12,0)+L66</f>
        <v>0</v>
      </c>
      <c r="N66" s="32">
        <f t="shared" si="2"/>
        <v>0</v>
      </c>
    </row>
    <row r="67" spans="1:15" x14ac:dyDescent="0.25">
      <c r="A67" s="11">
        <v>52</v>
      </c>
      <c r="B67" s="12" t="s">
        <v>49</v>
      </c>
      <c r="C67" s="31" t="str">
        <f>VLOOKUP(B67,[4]Sheet1!$B$16:$C$67,2,0)</f>
        <v>DCF</v>
      </c>
      <c r="D67" s="13" t="s">
        <v>2</v>
      </c>
      <c r="E67" s="14"/>
      <c r="F67" s="14"/>
      <c r="G67" s="15">
        <f>VLOOKUP(B67,[2]Brokers!$B$9:$I$69,7,0)</f>
        <v>0</v>
      </c>
      <c r="H67" s="15">
        <f>VLOOKUP(B67,[2]Brokers!$B$9:$X$69,23,0)</f>
        <v>0</v>
      </c>
      <c r="I67" s="15">
        <f>VLOOKUP(B67,[3]Brokers!$B$9:$R$69,17,0)</f>
        <v>0</v>
      </c>
      <c r="J67" s="15">
        <f>VLOOKUP(B67,[2]Brokers!$B$9:$M$69,12,0)</f>
        <v>0</v>
      </c>
      <c r="K67" s="15">
        <v>0</v>
      </c>
      <c r="L67" s="15">
        <f t="shared" si="1"/>
        <v>0</v>
      </c>
      <c r="M67" s="30">
        <f>VLOOKUP(B67,[4]Sheet1!$B$16:$M$67,12,0)+L67</f>
        <v>0</v>
      </c>
      <c r="N67" s="32">
        <f t="shared" si="2"/>
        <v>0</v>
      </c>
    </row>
    <row r="68" spans="1:15" ht="16.5" customHeight="1" thickBot="1" x14ac:dyDescent="0.3">
      <c r="A68" s="36" t="s">
        <v>57</v>
      </c>
      <c r="B68" s="37"/>
      <c r="C68" s="38"/>
      <c r="D68" s="27">
        <f>COUNTA(D16:D67)</f>
        <v>52</v>
      </c>
      <c r="E68" s="27">
        <f>COUNTA(E16:E67)</f>
        <v>24</v>
      </c>
      <c r="F68" s="27">
        <f>COUNTA(F16:F67)</f>
        <v>13</v>
      </c>
      <c r="G68" s="33">
        <f t="shared" ref="G68:N68" si="3">SUM(G16:G67)</f>
        <v>4392458249.8399992</v>
      </c>
      <c r="H68" s="33">
        <f t="shared" si="3"/>
        <v>2311769900</v>
      </c>
      <c r="I68" s="33">
        <f t="shared" si="3"/>
        <v>0</v>
      </c>
      <c r="J68" s="33">
        <f t="shared" si="3"/>
        <v>20000000000</v>
      </c>
      <c r="K68" s="33">
        <f t="shared" si="3"/>
        <v>0</v>
      </c>
      <c r="L68" s="33">
        <f t="shared" si="3"/>
        <v>26704228149.840008</v>
      </c>
      <c r="M68" s="33">
        <f t="shared" si="3"/>
        <v>34200623582.400005</v>
      </c>
      <c r="N68" s="34">
        <f t="shared" si="3"/>
        <v>0.99999999999999978</v>
      </c>
      <c r="O68" s="18"/>
    </row>
    <row r="69" spans="1:15" x14ac:dyDescent="0.25">
      <c r="K69" s="19"/>
      <c r="L69" s="20"/>
      <c r="N69" s="19"/>
      <c r="O69" s="18"/>
    </row>
    <row r="70" spans="1:15" ht="27.6" customHeight="1" x14ac:dyDescent="0.25">
      <c r="B70" s="35" t="s">
        <v>58</v>
      </c>
      <c r="C70" s="35"/>
      <c r="D70" s="25"/>
      <c r="E70" s="25"/>
      <c r="F70" s="25"/>
      <c r="H70" s="21"/>
      <c r="K70" s="19"/>
      <c r="L70" s="19"/>
      <c r="O70" s="18"/>
    </row>
    <row r="71" spans="1:15" ht="27.6" customHeight="1" x14ac:dyDescent="0.25">
      <c r="C71" s="26"/>
      <c r="D71" s="26"/>
      <c r="E71" s="26"/>
      <c r="F71" s="26"/>
      <c r="O71" s="18"/>
    </row>
    <row r="72" spans="1:15" x14ac:dyDescent="0.25">
      <c r="O72" s="18"/>
    </row>
    <row r="73" spans="1:15" x14ac:dyDescent="0.25">
      <c r="O73" s="18"/>
    </row>
  </sheetData>
  <sortState ref="B16:N74">
    <sortCondition descending="1" ref="N74"/>
  </sortState>
  <mergeCells count="16">
    <mergeCell ref="B70:C70"/>
    <mergeCell ref="A68:C68"/>
    <mergeCell ref="N14:N15"/>
    <mergeCell ref="D9:K9"/>
    <mergeCell ref="A12:A15"/>
    <mergeCell ref="B12:B15"/>
    <mergeCell ref="C12:C15"/>
    <mergeCell ref="D12:F14"/>
    <mergeCell ref="G12:L13"/>
    <mergeCell ref="M12:N13"/>
    <mergeCell ref="M11:N11"/>
    <mergeCell ref="L14:L15"/>
    <mergeCell ref="M14:M15"/>
    <mergeCell ref="K14:K15"/>
    <mergeCell ref="J14:J15"/>
    <mergeCell ref="G14:I14"/>
  </mergeCells>
  <pageMargins left="0.7" right="0.7" top="0.75" bottom="0.75" header="0.3" footer="0.3"/>
  <pageSetup paperSize="9" scale="42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P1"/>
  <sheetViews>
    <sheetView topLeftCell="E1" zoomScale="70" zoomScaleNormal="70" workbookViewId="0">
      <selection activeCell="E1" sqref="A1:XFD1048576"/>
    </sheetView>
  </sheetViews>
  <sheetFormatPr defaultRowHeight="15.75" x14ac:dyDescent="0.25"/>
  <cols>
    <col min="1" max="6" width="9.140625" style="1"/>
    <col min="7" max="7" width="9.140625" style="2"/>
    <col min="8" max="8" width="9.140625" style="3"/>
    <col min="9" max="15" width="9.140625" style="1"/>
    <col min="16" max="16" width="9.140625" style="4"/>
    <col min="17" max="16384" width="9.140625" style="1"/>
  </cols>
  <sheetData/>
  <sortState ref="A1:N60">
    <sortCondition descending="1" ref="M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Өлзийбат .Д</cp:lastModifiedBy>
  <cp:lastPrinted>2020-01-13T06:51:03Z</cp:lastPrinted>
  <dcterms:created xsi:type="dcterms:W3CDTF">2017-06-09T07:51:20Z</dcterms:created>
  <dcterms:modified xsi:type="dcterms:W3CDTF">2020-01-13T06:51:10Z</dcterms:modified>
</cp:coreProperties>
</file>