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'Sheet1'!$A$1:$O$71</definedName>
  </definedNames>
  <calcPr calcId="145621"/>
</workbook>
</file>

<file path=xl/sharedStrings.xml><?xml version="1.0" encoding="utf-8"?>
<sst xmlns="http://schemas.openxmlformats.org/spreadsheetml/2006/main" count="217" uniqueCount="125">
  <si>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</si>
  <si>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</si>
  <si>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</si>
  <si>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</si>
  <si>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</si>
  <si>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</si>
  <si>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</si>
  <si>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</si>
  <si>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</si>
  <si>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</si>
  <si>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</si>
  <si>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</si>
  <si>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</si>
  <si>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</si>
  <si>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</si>
  <si>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</si>
  <si>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</si>
  <si>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</si>
  <si>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</si>
  <si>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</si>
  <si>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</si>
  <si>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</si>
  <si>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</si>
  <si>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</si>
  <si>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</si>
  <si>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</si>
  <si>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</si>
  <si>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</si>
  <si>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</si>
  <si>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</si>
  <si>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</si>
  <si>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</si>
  <si>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</si>
  <si>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</si>
  <si>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</si>
  <si>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</si>
  <si>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</si>
  <si>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</si>
  <si>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</si>
  <si>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</si>
  <si>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</si>
  <si>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</si>
  <si>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</si>
  <si>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</si>
  <si>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</si>
  <si>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</si>
  <si>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</si>
  <si>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</si>
  <si>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</si>
  <si>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</si>
  <si>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</si>
  <si>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</si>
  <si>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</si>
  <si>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</si>
  <si>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</si>
  <si>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</si>
  <si>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</si>
  <si>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</si>
  <si>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</si>
  <si>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</si>
  <si>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</si>
  <si>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</si>
  <si>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</si>
  <si>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</si>
  <si>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</si>
  <si>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</si>
  <si>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</si>
  <si>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</si>
  <si>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</si>
  <si>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</si>
  <si>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</si>
  <si>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</si>
  <si>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</si>
  <si>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</si>
  <si>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</si>
  <si>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</si>
  <si>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</si>
  <si>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</si>
  <si>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</si>
  <si>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</si>
  <si>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</si>
  <si>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</si>
  <si>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</si>
  <si>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</si>
  <si>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</si>
  <si>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</si>
  <si>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</si>
  <si>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</si>
  <si>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</si>
  <si>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</si>
  <si>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</si>
  <si>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</si>
  <si>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</si>
  <si>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</si>
  <si>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</si>
  <si>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</si>
  <si>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</si>
  <si>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</si>
  <si>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</si>
  <si>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</si>
  <si>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</si>
  <si>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</si>
  <si>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FCX</t>
  </si>
  <si>
    <t>"ЭФ СИ ИКС ҮЦК" ХХК</t>
  </si>
  <si>
    <t>BATS</t>
  </si>
  <si>
    <t>"БАТС ҮЦК" ХХК</t>
  </si>
  <si>
    <t>DCF</t>
  </si>
  <si>
    <t>ДИ СИ ЭФ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</si>
  <si>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</si>
  <si>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</si>
  <si>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</si>
  <si>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</si>
  <si>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</si>
  <si>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</si>
  <si>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</si>
  <si>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</si>
  <si>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</si>
  <si>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</si>
  <si>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</si>
  <si>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</si>
  <si>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</si>
  <si>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</si>
  <si>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01-р сарын арилжааны дүн</t>
  </si>
  <si>
    <t xml:space="preserve">2019 оны 01 дугаар сарын 31-ний байдлаар </t>
  </si>
  <si>
    <t>2019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</si>
</sst>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3" fontId="8" fillId="2" borderId="8" xfId="18" applyFont="1" applyFill="1" applyBorder="1" applyAlignment="1">
      <alignment horizontal="center" vertical="center"/>
    </xf>
    <xf numFmtId="9" fontId="8" fillId="4" borderId="9" xfId="15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4352</v>
          </cell>
          <cell r="T68">
            <v>451295590</v>
          </cell>
          <cell r="U68">
            <v>4352</v>
          </cell>
          <cell r="V68">
            <v>451295590</v>
          </cell>
          <cell r="W68">
            <v>902591180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F25" sqref="F2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31" t="s">
        <v>0</v>
      </c>
      <c r="E9" s="31"/>
      <c r="F9" s="31"/>
      <c r="G9" s="31"/>
      <c r="H9" s="31"/>
      <c r="I9" s="31"/>
      <c r="J9" s="31"/>
      <c r="K9" s="31"/>
      <c r="L9" s="31"/>
      <c r="M9" s="9"/>
      <c r="N9" s="9"/>
      <c r="O9" s="9"/>
      <c r="P9" s="20"/>
    </row>
    <row r="10" ht="15.75">
      <c r="P10" s="20"/>
    </row>
    <row r="11" spans="12:16" ht="15" customHeight="1" thickBot="1">
      <c r="L11" s="32" t="s">
        <v>123</v>
      </c>
      <c r="M11" s="32"/>
      <c r="N11" s="32"/>
      <c r="O11" s="32"/>
      <c r="P11" s="20"/>
    </row>
    <row r="12" spans="1:16" ht="14.45" customHeight="1">
      <c r="A12" s="33" t="s">
        <v>1</v>
      </c>
      <c r="B12" s="35" t="s">
        <v>2</v>
      </c>
      <c r="C12" s="35" t="s">
        <v>3</v>
      </c>
      <c r="D12" s="35" t="s">
        <v>4</v>
      </c>
      <c r="E12" s="35"/>
      <c r="F12" s="35"/>
      <c r="G12" s="36" t="s">
        <v>122</v>
      </c>
      <c r="H12" s="36"/>
      <c r="I12" s="36"/>
      <c r="J12" s="36"/>
      <c r="K12" s="36"/>
      <c r="L12" s="36"/>
      <c r="M12" s="36"/>
      <c r="N12" s="38" t="s">
        <v>124</v>
      </c>
      <c r="O12" s="42"/>
      <c r="P12" s="20"/>
    </row>
    <row r="13" spans="1:17" s="8" customFormat="1" ht="15.75" customHeight="1">
      <c r="A13" s="34"/>
      <c r="B13" s="30"/>
      <c r="C13" s="30"/>
      <c r="D13" s="30"/>
      <c r="E13" s="30"/>
      <c r="F13" s="30"/>
      <c r="G13" s="37"/>
      <c r="H13" s="37"/>
      <c r="I13" s="37"/>
      <c r="J13" s="37"/>
      <c r="K13" s="37"/>
      <c r="L13" s="37"/>
      <c r="M13" s="37"/>
      <c r="N13" s="39"/>
      <c r="O13" s="43"/>
      <c r="P13" s="25"/>
      <c r="Q13" s="10"/>
    </row>
    <row r="14" spans="1:17" s="8" customFormat="1" ht="33.75" customHeight="1">
      <c r="A14" s="34"/>
      <c r="B14" s="30"/>
      <c r="C14" s="30"/>
      <c r="D14" s="30"/>
      <c r="E14" s="30"/>
      <c r="F14" s="30"/>
      <c r="G14" s="37" t="s">
        <v>5</v>
      </c>
      <c r="H14" s="37"/>
      <c r="I14" s="37"/>
      <c r="J14" s="37" t="s">
        <v>113</v>
      </c>
      <c r="K14" s="37"/>
      <c r="L14" s="37"/>
      <c r="M14" s="37" t="s">
        <v>6</v>
      </c>
      <c r="N14" s="39" t="s">
        <v>7</v>
      </c>
      <c r="O14" s="43" t="s">
        <v>8</v>
      </c>
      <c r="P14" s="25"/>
      <c r="Q14" s="10"/>
    </row>
    <row r="15" spans="1:17" s="8" customFormat="1" ht="47.25">
      <c r="A15" s="34"/>
      <c r="B15" s="30"/>
      <c r="C15" s="30"/>
      <c r="D15" s="28" t="s">
        <v>9</v>
      </c>
      <c r="E15" s="28" t="s">
        <v>10</v>
      </c>
      <c r="F15" s="28" t="s">
        <v>11</v>
      </c>
      <c r="G15" s="29" t="s">
        <v>114</v>
      </c>
      <c r="H15" s="11" t="s">
        <v>111</v>
      </c>
      <c r="I15" s="29" t="s">
        <v>112</v>
      </c>
      <c r="J15" s="29" t="s">
        <v>114</v>
      </c>
      <c r="K15" s="29" t="s">
        <v>111</v>
      </c>
      <c r="L15" s="29" t="s">
        <v>112</v>
      </c>
      <c r="M15" s="37"/>
      <c r="N15" s="39"/>
      <c r="O15" s="44"/>
      <c r="P15" s="25"/>
      <c r="Q15" s="10"/>
    </row>
    <row r="16" spans="1:16" ht="15">
      <c r="A16" s="45">
        <v>1</v>
      </c>
      <c r="B16" s="12" t="s">
        <v>21</v>
      </c>
      <c r="C16" s="13" t="s">
        <v>22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1264708098.04</v>
      </c>
      <c r="H16" s="16">
        <f>VLOOKUP(B16,'[1]Brokers'!$B$9:$W$69,22,0)</f>
        <v>895991180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>L16+I16+J16+H16+G16</f>
        <v>2160699278.04</v>
      </c>
      <c r="N16" s="16">
        <f>VLOOKUP(B16,'[1]Brokers'!$B$9:$Y$67,24,0)</f>
        <v>2160699278.04</v>
      </c>
      <c r="O16" s="46">
        <f>N16/$N$68</f>
        <v>0.2882317638494861</v>
      </c>
      <c r="P16" s="26"/>
    </row>
    <row r="17" spans="1:16" ht="15">
      <c r="A17" s="45">
        <v>2</v>
      </c>
      <c r="B17" s="12" t="s">
        <v>41</v>
      </c>
      <c r="C17" s="13" t="s">
        <v>42</v>
      </c>
      <c r="D17" s="14" t="s">
        <v>14</v>
      </c>
      <c r="E17" s="14" t="s">
        <v>14</v>
      </c>
      <c r="F17" s="15"/>
      <c r="G17" s="16">
        <f>VLOOKUP(B17,'[1]Brokers'!$B$9:$I$69,7,0)</f>
        <v>2041575123.01</v>
      </c>
      <c r="H17" s="16">
        <f>VLOOKUP(B17,'[1]Brokers'!$B$9:$W$69,22,0)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>L17+I17+J17+H17+G17</f>
        <v>2041575123.01</v>
      </c>
      <c r="N17" s="16">
        <f>VLOOKUP(B17,'[1]Brokers'!$B$9:$Y$67,24,0)</f>
        <v>2041575123.01</v>
      </c>
      <c r="O17" s="46">
        <f>N17/$N$68</f>
        <v>0.2723409058895933</v>
      </c>
      <c r="P17" s="26"/>
    </row>
    <row r="18" spans="1:16" ht="15">
      <c r="A18" s="45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VLOOKUP(B18,'[1]Brokers'!$B$9:$I$69,7,0)</f>
        <v>823439494.09</v>
      </c>
      <c r="H18" s="16">
        <f>VLOOKUP(B18,'[1]Brokers'!$B$9:$W$69,22,0)</f>
        <v>4000000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>L18+I18+J18+H18+G18</f>
        <v>827439494.09</v>
      </c>
      <c r="N18" s="16">
        <f>VLOOKUP(B18,'[1]Brokers'!$B$9:$Y$67,24,0)</f>
        <v>827439494.09</v>
      </c>
      <c r="O18" s="46">
        <f>N18/$N$68</f>
        <v>0.11037831468922812</v>
      </c>
      <c r="P18" s="26"/>
    </row>
    <row r="19" spans="1:16" ht="15">
      <c r="A19" s="45">
        <v>4</v>
      </c>
      <c r="B19" s="12" t="s">
        <v>19</v>
      </c>
      <c r="C19" s="13" t="s">
        <v>20</v>
      </c>
      <c r="D19" s="14" t="s">
        <v>14</v>
      </c>
      <c r="E19" s="15" t="s">
        <v>14</v>
      </c>
      <c r="F19" s="15" t="s">
        <v>14</v>
      </c>
      <c r="G19" s="16">
        <f>VLOOKUP(B19,'[1]Brokers'!$B$9:$I$69,7,0)</f>
        <v>443101365.25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>L19+I19+J19+H19+G19</f>
        <v>443101365.25</v>
      </c>
      <c r="N19" s="16">
        <f>VLOOKUP(B19,'[1]Brokers'!$B$9:$Y$67,24,0)</f>
        <v>443101365.25</v>
      </c>
      <c r="O19" s="46">
        <f>N19/$N$68</f>
        <v>0.05910859015326544</v>
      </c>
      <c r="P19" s="26"/>
    </row>
    <row r="20" spans="1:16" ht="15">
      <c r="A20" s="45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320355507.25</v>
      </c>
      <c r="H20" s="16">
        <f>VLOOKUP(B20,'[1]Brokers'!$B$9:$W$69,22,0)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>L20+I20+J20+H20+G20</f>
        <v>320355507.25</v>
      </c>
      <c r="N20" s="16">
        <f>VLOOKUP(B20,'[1]Brokers'!$B$9:$Y$67,24,0)</f>
        <v>320355507.25</v>
      </c>
      <c r="O20" s="46">
        <f>N20/$N$68</f>
        <v>0.04273460626937598</v>
      </c>
      <c r="P20" s="26"/>
    </row>
    <row r="21" spans="1:16" ht="15">
      <c r="A21" s="45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VLOOKUP(B21,'[1]Brokers'!$B$9:$I$69,7,0)</f>
        <v>296866833.74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 aca="true" t="shared" si="0" ref="M21:M57">L21+I21+J21+H21+G21</f>
        <v>296866833.74</v>
      </c>
      <c r="N21" s="16">
        <f>VLOOKUP(B21,'[1]Brokers'!$B$9:$Y$67,24,0)</f>
        <v>296866833.74</v>
      </c>
      <c r="O21" s="46">
        <f>N21/$N$68</f>
        <v>0.03960127722859742</v>
      </c>
      <c r="P21" s="26"/>
    </row>
    <row r="22" spans="1:16" ht="15">
      <c r="A22" s="45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264974703.47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>L22+I22+J22+H22+G22</f>
        <v>264974703.47</v>
      </c>
      <c r="N22" s="16">
        <f>VLOOKUP(B22,'[1]Brokers'!$B$9:$Y$67,24,0)</f>
        <v>264974703.47</v>
      </c>
      <c r="O22" s="46">
        <f>N22/$N$68</f>
        <v>0.035346948523967046</v>
      </c>
      <c r="P22" s="26"/>
    </row>
    <row r="23" spans="1:16" ht="15">
      <c r="A23" s="45">
        <v>8</v>
      </c>
      <c r="B23" s="12" t="s">
        <v>15</v>
      </c>
      <c r="C23" s="13" t="s">
        <v>16</v>
      </c>
      <c r="D23" s="14" t="s">
        <v>14</v>
      </c>
      <c r="E23" s="15"/>
      <c r="F23" s="15" t="s">
        <v>14</v>
      </c>
      <c r="G23" s="16">
        <f>VLOOKUP(B23,'[1]Brokers'!$B$9:$I$69,7,0)</f>
        <v>148907997.43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 t="shared" si="0"/>
        <v>148907997.43</v>
      </c>
      <c r="N23" s="16">
        <f>VLOOKUP(B23,'[1]Brokers'!$B$9:$Y$67,24,0)</f>
        <v>148907997.43</v>
      </c>
      <c r="O23" s="46">
        <f>N23/$N$68</f>
        <v>0.019863946448613147</v>
      </c>
      <c r="P23" s="26"/>
    </row>
    <row r="24" spans="1:17" s="24" customFormat="1" ht="15">
      <c r="A24" s="45">
        <v>9</v>
      </c>
      <c r="B24" s="12" t="s">
        <v>31</v>
      </c>
      <c r="C24" s="13" t="s">
        <v>32</v>
      </c>
      <c r="D24" s="14" t="s">
        <v>14</v>
      </c>
      <c r="E24" s="15" t="s">
        <v>14</v>
      </c>
      <c r="F24" s="15"/>
      <c r="G24" s="16">
        <f>VLOOKUP(B24,'[1]Brokers'!$B$9:$I$69,7,0)</f>
        <v>164368082.99</v>
      </c>
      <c r="H24" s="16">
        <f>VLOOKUP(B24,'[1]Brokers'!$B$9:$W$69,22,0)</f>
        <v>2600000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 t="shared" si="0"/>
        <v>166968082.99</v>
      </c>
      <c r="N24" s="16">
        <f>VLOOKUP(B24,'[1]Brokers'!$B$9:$Y$67,24,0)</f>
        <v>166968082.99</v>
      </c>
      <c r="O24" s="46">
        <f>N24/$N$68</f>
        <v>0.022273115725030643</v>
      </c>
      <c r="P24" s="26"/>
      <c r="Q24" s="10"/>
    </row>
    <row r="25" spans="1:16" ht="15">
      <c r="A25" s="45">
        <v>10</v>
      </c>
      <c r="B25" s="12" t="s">
        <v>79</v>
      </c>
      <c r="C25" s="13" t="s">
        <v>117</v>
      </c>
      <c r="D25" s="14" t="s">
        <v>14</v>
      </c>
      <c r="E25" s="15"/>
      <c r="F25" s="15"/>
      <c r="G25" s="16">
        <f>VLOOKUP(B25,'[1]Brokers'!$B$9:$I$69,7,0)</f>
        <v>146992377.54000002</v>
      </c>
      <c r="H25" s="16">
        <f>VLOOKUP(B25,'[1]Brokers'!$B$9:$W$69,22,0)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 aca="true" t="shared" si="1" ref="M25:M36">L25+I25+J25+H25+G25</f>
        <v>146992377.54000002</v>
      </c>
      <c r="N25" s="16">
        <f>VLOOKUP(B25,'[1]Brokers'!$B$9:$Y$67,24,0)</f>
        <v>146992377.54000002</v>
      </c>
      <c r="O25" s="46">
        <f>N25/$N$68</f>
        <v>0.01960840764903493</v>
      </c>
      <c r="P25" s="26"/>
    </row>
    <row r="26" spans="1:16" ht="15">
      <c r="A26" s="45">
        <v>11</v>
      </c>
      <c r="B26" s="12" t="s">
        <v>94</v>
      </c>
      <c r="C26" s="13" t="s">
        <v>95</v>
      </c>
      <c r="D26" s="14" t="s">
        <v>14</v>
      </c>
      <c r="E26" s="15" t="s">
        <v>14</v>
      </c>
      <c r="F26" s="15" t="s">
        <v>14</v>
      </c>
      <c r="G26" s="16">
        <f>VLOOKUP(B26,'[1]Brokers'!$B$9:$I$69,7,0)</f>
        <v>117057637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 t="shared" si="1"/>
        <v>117057637</v>
      </c>
      <c r="N26" s="16">
        <f>VLOOKUP(B26,'[1]Brokers'!$B$9:$Y$67,24,0)</f>
        <v>117057637</v>
      </c>
      <c r="O26" s="46">
        <f>N26/$N$68</f>
        <v>0.015615189733931247</v>
      </c>
      <c r="P26" s="26"/>
    </row>
    <row r="27" spans="1:16" ht="15">
      <c r="A27" s="45">
        <v>12</v>
      </c>
      <c r="B27" s="12" t="s">
        <v>69</v>
      </c>
      <c r="C27" s="13" t="s">
        <v>70</v>
      </c>
      <c r="D27" s="14" t="s">
        <v>14</v>
      </c>
      <c r="E27" s="15"/>
      <c r="F27" s="15"/>
      <c r="G27" s="16">
        <f>VLOOKUP(B27,'[1]Brokers'!$B$9:$I$69,7,0)</f>
        <v>65102760</v>
      </c>
      <c r="H27" s="16">
        <f>VLOOKUP(B27,'[1]Brokers'!$B$9:$W$69,22,0)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1"/>
        <v>65102760</v>
      </c>
      <c r="N27" s="16">
        <f>VLOOKUP(B27,'[1]Brokers'!$B$9:$Y$67,24,0)</f>
        <v>65102760</v>
      </c>
      <c r="O27" s="46">
        <f>N27/$N$68</f>
        <v>0.008684541868913601</v>
      </c>
      <c r="P27" s="26"/>
    </row>
    <row r="28" spans="1:16" ht="15">
      <c r="A28" s="45">
        <v>13</v>
      </c>
      <c r="B28" s="12" t="s">
        <v>118</v>
      </c>
      <c r="C28" s="13" t="s">
        <v>120</v>
      </c>
      <c r="D28" s="14" t="s">
        <v>14</v>
      </c>
      <c r="E28" s="15"/>
      <c r="F28" s="15"/>
      <c r="G28" s="16">
        <f>VLOOKUP(B28,'[1]Brokers'!$B$9:$I$69,7,0)</f>
        <v>52893138.95</v>
      </c>
      <c r="H28" s="16">
        <f>VLOOKUP(B28,'[1]Brokers'!$B$9:$W$69,22,0)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 t="shared" si="1"/>
        <v>52893138.95</v>
      </c>
      <c r="N28" s="16">
        <f>VLOOKUP(B28,'[1]Brokers'!$B$9:$Y$67,24,0)</f>
        <v>52893138.95</v>
      </c>
      <c r="O28" s="46">
        <f>N28/$N$68</f>
        <v>0.007055809612212137</v>
      </c>
      <c r="P28" s="26"/>
    </row>
    <row r="29" spans="1:16" ht="15">
      <c r="A29" s="45">
        <v>14</v>
      </c>
      <c r="B29" s="12" t="s">
        <v>104</v>
      </c>
      <c r="C29" s="13" t="s">
        <v>105</v>
      </c>
      <c r="D29" s="14" t="s">
        <v>14</v>
      </c>
      <c r="E29" s="15"/>
      <c r="F29" s="15"/>
      <c r="G29" s="16">
        <f>VLOOKUP(B29,'[1]Brokers'!$B$9:$I$69,7,0)</f>
        <v>50698499</v>
      </c>
      <c r="H29" s="16">
        <f>VLOOKUP(B29,'[1]Brokers'!$B$9:$W$69,22,0)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 t="shared" si="1"/>
        <v>50698499</v>
      </c>
      <c r="N29" s="16">
        <f>VLOOKUP(B29,'[1]Brokers'!$B$9:$Y$67,24,0)</f>
        <v>50698499</v>
      </c>
      <c r="O29" s="46">
        <f>N29/$N$68</f>
        <v>0.006763050249429891</v>
      </c>
      <c r="P29" s="26"/>
    </row>
    <row r="30" spans="1:16" ht="15">
      <c r="A30" s="45">
        <v>15</v>
      </c>
      <c r="B30" s="12" t="s">
        <v>23</v>
      </c>
      <c r="C30" s="13" t="s">
        <v>24</v>
      </c>
      <c r="D30" s="14" t="s">
        <v>14</v>
      </c>
      <c r="E30" s="15" t="s">
        <v>14</v>
      </c>
      <c r="F30" s="15"/>
      <c r="G30" s="16">
        <f>VLOOKUP(B30,'[1]Brokers'!$B$9:$I$69,7,0)</f>
        <v>45405008.87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1"/>
        <v>45405008.87</v>
      </c>
      <c r="N30" s="16">
        <f>VLOOKUP(B30,'[1]Brokers'!$B$9:$Y$67,24,0)</f>
        <v>45405008.87</v>
      </c>
      <c r="O30" s="46">
        <f>N30/$N$68</f>
        <v>0.006056912189128516</v>
      </c>
      <c r="P30" s="26"/>
    </row>
    <row r="31" spans="1:16" ht="15">
      <c r="A31" s="45">
        <v>16</v>
      </c>
      <c r="B31" s="12" t="s">
        <v>35</v>
      </c>
      <c r="C31" s="13" t="s">
        <v>36</v>
      </c>
      <c r="D31" s="14" t="s">
        <v>14</v>
      </c>
      <c r="E31" s="15" t="s">
        <v>14</v>
      </c>
      <c r="F31" s="15"/>
      <c r="G31" s="16">
        <f>VLOOKUP(B31,'[1]Brokers'!$B$9:$I$69,7,0)</f>
        <v>44819552.7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 t="shared" si="1"/>
        <v>44819552.7</v>
      </c>
      <c r="N31" s="16">
        <f>VLOOKUP(B31,'[1]Brokers'!$B$9:$Y$67,24,0)</f>
        <v>44819552.7</v>
      </c>
      <c r="O31" s="46">
        <f>N31/$N$68</f>
        <v>0.0059788138316890045</v>
      </c>
      <c r="P31" s="26"/>
    </row>
    <row r="32" spans="1:16" ht="15">
      <c r="A32" s="45">
        <v>17</v>
      </c>
      <c r="B32" s="12" t="s">
        <v>77</v>
      </c>
      <c r="C32" s="13" t="s">
        <v>78</v>
      </c>
      <c r="D32" s="14" t="s">
        <v>14</v>
      </c>
      <c r="E32" s="15"/>
      <c r="F32" s="15"/>
      <c r="G32" s="16">
        <f>VLOOKUP(B32,'[1]Brokers'!$B$9:$I$69,7,0)</f>
        <v>38493429.4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1"/>
        <v>38493429.4</v>
      </c>
      <c r="N32" s="16">
        <f>VLOOKUP(B32,'[1]Brokers'!$B$9:$Y$67,24,0)</f>
        <v>38493429.4</v>
      </c>
      <c r="O32" s="46">
        <f>N32/$N$68</f>
        <v>0.005134925144531042</v>
      </c>
      <c r="P32" s="26"/>
    </row>
    <row r="33" spans="1:16" ht="15">
      <c r="A33" s="45">
        <v>18</v>
      </c>
      <c r="B33" s="12" t="s">
        <v>33</v>
      </c>
      <c r="C33" s="13" t="s">
        <v>34</v>
      </c>
      <c r="D33" s="14" t="s">
        <v>14</v>
      </c>
      <c r="E33" s="15" t="s">
        <v>14</v>
      </c>
      <c r="F33" s="15"/>
      <c r="G33" s="16">
        <f>VLOOKUP(B33,'[1]Brokers'!$B$9:$I$69,7,0)</f>
        <v>34640180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1"/>
        <v>34640180</v>
      </c>
      <c r="N33" s="16">
        <f>VLOOKUP(B33,'[1]Brokers'!$B$9:$Y$67,24,0)</f>
        <v>34640180</v>
      </c>
      <c r="O33" s="46">
        <f>N33/$N$68</f>
        <v>0.004620911518293596</v>
      </c>
      <c r="P33" s="26"/>
    </row>
    <row r="34" spans="1:16" ht="15">
      <c r="A34" s="45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VLOOKUP(B34,'[1]Brokers'!$B$9:$I$69,7,0)</f>
        <v>29671780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1"/>
        <v>29671780</v>
      </c>
      <c r="N34" s="16">
        <f>VLOOKUP(B34,'[1]Brokers'!$B$9:$Y$67,24,0)</f>
        <v>29671780</v>
      </c>
      <c r="O34" s="46">
        <f>N34/$N$68</f>
        <v>0.00395813965084112</v>
      </c>
      <c r="P34" s="26"/>
    </row>
    <row r="35" spans="1:16" ht="15">
      <c r="A35" s="45"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VLOOKUP(B35,'[1]Brokers'!$B$9:$I$69,7,0)</f>
        <v>28256018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1"/>
        <v>28256018</v>
      </c>
      <c r="N35" s="16">
        <f>VLOOKUP(B35,'[1]Brokers'!$B$9:$Y$67,24,0)</f>
        <v>28256018</v>
      </c>
      <c r="O35" s="46">
        <f>N35/$N$68</f>
        <v>0.003769280616824484</v>
      </c>
      <c r="P35" s="26"/>
    </row>
    <row r="36" spans="1:16" ht="15">
      <c r="A36" s="45">
        <v>21</v>
      </c>
      <c r="B36" s="12" t="s">
        <v>73</v>
      </c>
      <c r="C36" s="13" t="s">
        <v>74</v>
      </c>
      <c r="D36" s="14" t="s">
        <v>14</v>
      </c>
      <c r="E36" s="15"/>
      <c r="F36" s="15"/>
      <c r="G36" s="16">
        <f>VLOOKUP(B36,'[1]Brokers'!$B$9:$I$69,7,0)</f>
        <v>24372470.29</v>
      </c>
      <c r="H36" s="16">
        <f>VLOOKUP(B36,'[1]Brokers'!$B$9:$W$69,22,0)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1"/>
        <v>24372470.29</v>
      </c>
      <c r="N36" s="16">
        <f>VLOOKUP(B36,'[1]Brokers'!$B$9:$Y$67,24,0)</f>
        <v>24372470.29</v>
      </c>
      <c r="O36" s="46">
        <f>N36/$N$68</f>
        <v>0.003251225273434764</v>
      </c>
      <c r="P36" s="26"/>
    </row>
    <row r="37" spans="1:17" ht="15">
      <c r="A37" s="45"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VLOOKUP(B37,'[1]Brokers'!$B$9:$I$69,7,0)</f>
        <v>22160405.11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22160405.11</v>
      </c>
      <c r="N37" s="16">
        <f>VLOOKUP(B37,'[1]Brokers'!$B$9:$Y$67,24,0)</f>
        <v>22160405.11</v>
      </c>
      <c r="O37" s="46">
        <f>N37/$N$68</f>
        <v>0.0029561414294859683</v>
      </c>
      <c r="P37" s="26"/>
      <c r="Q37" s="1"/>
    </row>
    <row r="38" spans="1:16" ht="15">
      <c r="A38" s="45">
        <v>23</v>
      </c>
      <c r="B38" s="12" t="s">
        <v>53</v>
      </c>
      <c r="C38" s="13" t="s">
        <v>54</v>
      </c>
      <c r="D38" s="14" t="s">
        <v>14</v>
      </c>
      <c r="E38" s="15"/>
      <c r="F38" s="15"/>
      <c r="G38" s="16">
        <f>VLOOKUP(B38,'[1]Brokers'!$B$9:$I$69,7,0)</f>
        <v>21784886.5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>L38+I38+J38+H38+G38</f>
        <v>21784886.5</v>
      </c>
      <c r="N38" s="16">
        <f>VLOOKUP(B38,'[1]Brokers'!$B$9:$Y$67,24,0)</f>
        <v>21784886.5</v>
      </c>
      <c r="O38" s="46">
        <f>N38/$N$68</f>
        <v>0.0029060482062324344</v>
      </c>
      <c r="P38" s="26"/>
    </row>
    <row r="39" spans="1:16" ht="15">
      <c r="A39" s="45">
        <v>24</v>
      </c>
      <c r="B39" s="12" t="s">
        <v>67</v>
      </c>
      <c r="C39" s="13" t="s">
        <v>68</v>
      </c>
      <c r="D39" s="14" t="s">
        <v>14</v>
      </c>
      <c r="E39" s="15"/>
      <c r="F39" s="15"/>
      <c r="G39" s="16">
        <f>VLOOKUP(B39,'[1]Brokers'!$B$9:$I$69,7,0)</f>
        <v>21331785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>L39+I39+J39+H39+G39</f>
        <v>21331785</v>
      </c>
      <c r="N39" s="16">
        <f>VLOOKUP(B39,'[1]Brokers'!$B$9:$Y$67,24,0)</f>
        <v>21331785</v>
      </c>
      <c r="O39" s="46">
        <f>N39/$N$68</f>
        <v>0.0028456056236504123</v>
      </c>
      <c r="P39" s="26"/>
    </row>
    <row r="40" spans="1:16" ht="15">
      <c r="A40" s="45">
        <v>25</v>
      </c>
      <c r="B40" s="12" t="s">
        <v>59</v>
      </c>
      <c r="C40" s="13" t="s">
        <v>60</v>
      </c>
      <c r="D40" s="14" t="s">
        <v>14</v>
      </c>
      <c r="E40" s="15"/>
      <c r="F40" s="15"/>
      <c r="G40" s="16">
        <f>VLOOKUP(B40,'[1]Brokers'!$B$9:$I$69,7,0)</f>
        <v>18795372.2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>L40+I40+J40+H40+G40</f>
        <v>18795372.2</v>
      </c>
      <c r="N40" s="16">
        <f>VLOOKUP(B40,'[1]Brokers'!$B$9:$Y$67,24,0)</f>
        <v>18795372.2</v>
      </c>
      <c r="O40" s="46">
        <f>N40/$N$68</f>
        <v>0.002507254635789861</v>
      </c>
      <c r="P40" s="26"/>
    </row>
    <row r="41" spans="1:16" ht="15">
      <c r="A41" s="45">
        <v>26</v>
      </c>
      <c r="B41" s="12" t="s">
        <v>43</v>
      </c>
      <c r="C41" s="13" t="s">
        <v>44</v>
      </c>
      <c r="D41" s="14" t="s">
        <v>14</v>
      </c>
      <c r="E41" s="15" t="s">
        <v>14</v>
      </c>
      <c r="F41" s="15"/>
      <c r="G41" s="16">
        <f>VLOOKUP(B41,'[1]Brokers'!$B$9:$I$69,7,0)</f>
        <v>12317710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>L41+I41+J41+H41+G41</f>
        <v>12317710</v>
      </c>
      <c r="N41" s="16">
        <f>VLOOKUP(B41,'[1]Brokers'!$B$9:$Y$67,24,0)</f>
        <v>12317710</v>
      </c>
      <c r="O41" s="46">
        <f>N41/$N$68</f>
        <v>0.0016431510465014963</v>
      </c>
      <c r="P41" s="26"/>
    </row>
    <row r="42" spans="1:16" ht="15">
      <c r="A42" s="45">
        <v>27</v>
      </c>
      <c r="B42" s="12" t="s">
        <v>86</v>
      </c>
      <c r="C42" s="13" t="s">
        <v>87</v>
      </c>
      <c r="D42" s="14" t="s">
        <v>14</v>
      </c>
      <c r="E42" s="15"/>
      <c r="F42" s="15"/>
      <c r="G42" s="16">
        <f>VLOOKUP(B42,'[1]Brokers'!$B$9:$I$69,7,0)</f>
        <v>12612328.1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>L42+I42+J42+H42+G42</f>
        <v>12612328.1</v>
      </c>
      <c r="N42" s="16">
        <f>VLOOKUP(B42,'[1]Brokers'!$B$9:$Y$67,24,0)</f>
        <v>12612328.1</v>
      </c>
      <c r="O42" s="46">
        <f>N42/$N$68</f>
        <v>0.0016824523483939164</v>
      </c>
      <c r="P42" s="26"/>
    </row>
    <row r="43" spans="1:16" ht="15">
      <c r="A43" s="45">
        <v>28</v>
      </c>
      <c r="B43" s="12" t="s">
        <v>51</v>
      </c>
      <c r="C43" s="13" t="s">
        <v>52</v>
      </c>
      <c r="D43" s="14" t="s">
        <v>14</v>
      </c>
      <c r="E43" s="15" t="s">
        <v>14</v>
      </c>
      <c r="F43" s="15"/>
      <c r="G43" s="16">
        <f>VLOOKUP(B43,'[1]Brokers'!$B$9:$I$69,7,0)</f>
        <v>10288354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10288354</v>
      </c>
      <c r="N43" s="16">
        <f>VLOOKUP(B43,'[1]Brokers'!$B$9:$Y$67,24,0)</f>
        <v>10288354</v>
      </c>
      <c r="O43" s="46">
        <f>N43/$N$68</f>
        <v>0.0013724401404057941</v>
      </c>
      <c r="P43" s="26"/>
    </row>
    <row r="44" spans="1:16" ht="15">
      <c r="A44" s="45">
        <v>29</v>
      </c>
      <c r="B44" s="12" t="s">
        <v>17</v>
      </c>
      <c r="C44" s="13" t="s">
        <v>18</v>
      </c>
      <c r="D44" s="14" t="s">
        <v>14</v>
      </c>
      <c r="E44" s="15" t="s">
        <v>14</v>
      </c>
      <c r="F44" s="15" t="s">
        <v>14</v>
      </c>
      <c r="G44" s="16">
        <f>VLOOKUP(B44,'[1]Brokers'!$B$9:$I$69,7,0)</f>
        <v>9408988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27">
        <f aca="true" t="shared" si="2" ref="M44:M54">L44+I44+J44+H44+G44</f>
        <v>9408988</v>
      </c>
      <c r="N44" s="16">
        <f>VLOOKUP(B44,'[1]Brokers'!$B$9:$Y$67,24,0)</f>
        <v>9408988</v>
      </c>
      <c r="O44" s="46">
        <f>N44/$N$68</f>
        <v>0.001255134962482476</v>
      </c>
      <c r="P44" s="26"/>
    </row>
    <row r="45" spans="1:16" ht="15">
      <c r="A45" s="45">
        <v>30</v>
      </c>
      <c r="B45" s="12" t="s">
        <v>96</v>
      </c>
      <c r="C45" s="13" t="s">
        <v>97</v>
      </c>
      <c r="D45" s="14" t="s">
        <v>14</v>
      </c>
      <c r="E45" s="15"/>
      <c r="F45" s="15"/>
      <c r="G45" s="16">
        <f>VLOOKUP(B45,'[1]Brokers'!$B$9:$I$69,7,0)</f>
        <v>5596381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2"/>
        <v>5596381</v>
      </c>
      <c r="N45" s="16">
        <f>VLOOKUP(B45,'[1]Brokers'!$B$9:$Y$67,24,0)</f>
        <v>5596381</v>
      </c>
      <c r="O45" s="46">
        <f>N45/$N$68</f>
        <v>0.0007465429285777219</v>
      </c>
      <c r="P45" s="26"/>
    </row>
    <row r="46" spans="1:16" ht="15">
      <c r="A46" s="45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VLOOKUP(B46,'[1]Brokers'!$B$9:$I$69,7,0)</f>
        <v>3880860.08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2"/>
        <v>3880860.08</v>
      </c>
      <c r="N46" s="16">
        <f>VLOOKUP(B46,'[1]Brokers'!$B$9:$Y$67,24,0)</f>
        <v>3880860.08</v>
      </c>
      <c r="O46" s="46">
        <f>N46/$N$68</f>
        <v>0.0005176968204136873</v>
      </c>
      <c r="P46" s="26"/>
    </row>
    <row r="47" spans="1:16" ht="15">
      <c r="A47" s="45">
        <v>32</v>
      </c>
      <c r="B47" s="12" t="s">
        <v>57</v>
      </c>
      <c r="C47" s="13" t="s">
        <v>58</v>
      </c>
      <c r="D47" s="14" t="s">
        <v>14</v>
      </c>
      <c r="E47" s="15" t="s">
        <v>14</v>
      </c>
      <c r="F47" s="15" t="s">
        <v>14</v>
      </c>
      <c r="G47" s="16">
        <f>VLOOKUP(B47,'[1]Brokers'!$B$9:$I$69,7,0)</f>
        <v>3154313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2"/>
        <v>3154313</v>
      </c>
      <c r="N47" s="16">
        <f>VLOOKUP(B47,'[1]Brokers'!$B$9:$Y$67,24,0)</f>
        <v>3154313</v>
      </c>
      <c r="O47" s="46">
        <f>N47/$N$68</f>
        <v>0.0004207772960187628</v>
      </c>
      <c r="P47" s="26"/>
    </row>
    <row r="48" spans="1:16" ht="15">
      <c r="A48" s="45">
        <v>33</v>
      </c>
      <c r="B48" s="12" t="s">
        <v>108</v>
      </c>
      <c r="C48" s="13" t="s">
        <v>109</v>
      </c>
      <c r="D48" s="14" t="s">
        <v>14</v>
      </c>
      <c r="E48" s="15"/>
      <c r="F48" s="15"/>
      <c r="G48" s="16">
        <f>VLOOKUP(B48,'[1]Brokers'!$B$9:$I$69,7,0)</f>
        <v>2208001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t="shared" si="2"/>
        <v>2208001</v>
      </c>
      <c r="N48" s="16">
        <f>VLOOKUP(B48,'[1]Brokers'!$B$9:$Y$67,24,0)</f>
        <v>2208001</v>
      </c>
      <c r="O48" s="46">
        <f>N48/$N$68</f>
        <v>0.0002945416927193732</v>
      </c>
      <c r="P48" s="26"/>
    </row>
    <row r="49" spans="1:16" ht="15">
      <c r="A49" s="45">
        <v>34</v>
      </c>
      <c r="B49" s="12" t="s">
        <v>116</v>
      </c>
      <c r="C49" s="13" t="s">
        <v>115</v>
      </c>
      <c r="D49" s="14" t="s">
        <v>14</v>
      </c>
      <c r="E49" s="15"/>
      <c r="F49" s="15"/>
      <c r="G49" s="16">
        <f>VLOOKUP(B49,'[1]Brokers'!$B$9:$I$69,7,0)</f>
        <v>1570800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/>
      <c r="L49" s="16">
        <v>0</v>
      </c>
      <c r="M49" s="27">
        <f t="shared" si="2"/>
        <v>1570800</v>
      </c>
      <c r="N49" s="16">
        <f>VLOOKUP(B49,'[1]Brokers'!$B$9:$Y$67,24,0)</f>
        <v>1570800</v>
      </c>
      <c r="O49" s="46">
        <f>N49/$N$68</f>
        <v>0.0002095407071480454</v>
      </c>
      <c r="P49" s="26"/>
    </row>
    <row r="50" spans="1:17" s="18" customFormat="1" ht="15">
      <c r="A50" s="45">
        <v>35</v>
      </c>
      <c r="B50" s="12" t="s">
        <v>39</v>
      </c>
      <c r="C50" s="13" t="s">
        <v>40</v>
      </c>
      <c r="D50" s="14" t="s">
        <v>14</v>
      </c>
      <c r="E50" s="15"/>
      <c r="F50" s="15"/>
      <c r="G50" s="16">
        <f>VLOOKUP(B50,'[1]Brokers'!$B$9:$I$69,7,0)</f>
        <v>1321320.55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2"/>
        <v>1321320.55</v>
      </c>
      <c r="N50" s="16">
        <f>VLOOKUP(B50,'[1]Brokers'!$B$9:$Y$67,24,0)</f>
        <v>1321320.55</v>
      </c>
      <c r="O50" s="46">
        <f>N50/$N$68</f>
        <v>0.00017626078585195078</v>
      </c>
      <c r="P50" s="26"/>
      <c r="Q50" s="17"/>
    </row>
    <row r="51" spans="1:16" ht="15">
      <c r="A51" s="45">
        <v>36</v>
      </c>
      <c r="B51" s="12" t="s">
        <v>88</v>
      </c>
      <c r="C51" s="13" t="s">
        <v>89</v>
      </c>
      <c r="D51" s="14" t="s">
        <v>14</v>
      </c>
      <c r="E51" s="15"/>
      <c r="F51" s="15"/>
      <c r="G51" s="16">
        <f>VLOOKUP(B51,'[1]Brokers'!$B$9:$I$69,7,0)</f>
        <v>328760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2"/>
        <v>328760</v>
      </c>
      <c r="N51" s="16">
        <f>VLOOKUP(B51,'[1]Brokers'!$B$9:$Y$67,24,0)</f>
        <v>328760</v>
      </c>
      <c r="O51" s="46">
        <f>N51/$N$68</f>
        <v>4.385574413164719E-05</v>
      </c>
      <c r="P51" s="26"/>
    </row>
    <row r="52" spans="1:16" ht="15">
      <c r="A52" s="45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VLOOKUP(B52,'[1]Brokers'!$B$9:$I$69,7,0)</f>
        <v>135441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2"/>
        <v>135441</v>
      </c>
      <c r="N52" s="16">
        <f>VLOOKUP(B52,'[1]Brokers'!$B$9:$Y$67,24,0)</f>
        <v>135441</v>
      </c>
      <c r="O52" s="46">
        <f>N52/$N$68</f>
        <v>1.806748339498244E-05</v>
      </c>
      <c r="P52" s="26"/>
    </row>
    <row r="53" spans="1:16" ht="15">
      <c r="A53" s="45">
        <v>38</v>
      </c>
      <c r="B53" s="12" t="s">
        <v>90</v>
      </c>
      <c r="C53" s="13" t="s">
        <v>91</v>
      </c>
      <c r="D53" s="14" t="s">
        <v>14</v>
      </c>
      <c r="E53" s="15"/>
      <c r="F53" s="15"/>
      <c r="G53" s="16">
        <f>VLOOKUP(B53,'[1]Brokers'!$B$9:$I$69,7,0)</f>
        <v>125770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2"/>
        <v>125770</v>
      </c>
      <c r="N53" s="16">
        <f>VLOOKUP(B53,'[1]Brokers'!$B$9:$Y$67,24,0)</f>
        <v>125770</v>
      </c>
      <c r="O53" s="46">
        <f>N53/$N$68</f>
        <v>1.677739670105021E-05</v>
      </c>
      <c r="P53" s="26"/>
    </row>
    <row r="54" spans="1:16" ht="15">
      <c r="A54" s="45">
        <v>39</v>
      </c>
      <c r="B54" s="12" t="s">
        <v>49</v>
      </c>
      <c r="C54" s="13" t="s">
        <v>50</v>
      </c>
      <c r="D54" s="14" t="s">
        <v>14</v>
      </c>
      <c r="E54" s="15"/>
      <c r="F54" s="15"/>
      <c r="G54" s="16">
        <f>VLOOKUP(B54,'[1]Brokers'!$B$9:$I$69,7,0)</f>
        <v>82720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2"/>
        <v>82720</v>
      </c>
      <c r="N54" s="16">
        <f>VLOOKUP(B54,'[1]Brokers'!$B$9:$Y$67,24,0)</f>
        <v>82720</v>
      </c>
      <c r="O54" s="46">
        <f>N54/$N$68</f>
        <v>1.1034636678944688E-05</v>
      </c>
      <c r="P54" s="26"/>
    </row>
    <row r="55" spans="1:16" ht="15">
      <c r="A55" s="45">
        <v>40</v>
      </c>
      <c r="B55" s="12" t="s">
        <v>82</v>
      </c>
      <c r="C55" s="13" t="s">
        <v>83</v>
      </c>
      <c r="D55" s="14" t="s">
        <v>14</v>
      </c>
      <c r="E55" s="15"/>
      <c r="F55" s="15"/>
      <c r="G55" s="16">
        <f>VLOOKUP(B55,'[1]Brokers'!$B$9:$I$69,7,0)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0"/>
        <v>0</v>
      </c>
      <c r="N55" s="16">
        <f>VLOOKUP(B55,'[1]Brokers'!$B$9:$Y$67,24,0)</f>
        <v>0</v>
      </c>
      <c r="O55" s="46">
        <f>N55/$N$68</f>
        <v>0</v>
      </c>
      <c r="P55" s="26"/>
    </row>
    <row r="56" spans="1:16" ht="15">
      <c r="A56" s="45"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VLOOKUP(B56,'[1]Brokers'!$B$9:$I$69,7,0)</f>
        <v>0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0"/>
        <v>0</v>
      </c>
      <c r="N56" s="16">
        <f>VLOOKUP(B56,'[1]Brokers'!$B$9:$Y$67,24,0)</f>
        <v>0</v>
      </c>
      <c r="O56" s="46">
        <f>N56/$N$68</f>
        <v>0</v>
      </c>
      <c r="P56" s="26"/>
    </row>
    <row r="57" spans="1:16" ht="15">
      <c r="A57" s="45">
        <v>42</v>
      </c>
      <c r="B57" s="12" t="s">
        <v>75</v>
      </c>
      <c r="C57" s="13" t="s">
        <v>76</v>
      </c>
      <c r="D57" s="14" t="s">
        <v>14</v>
      </c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v>0</v>
      </c>
      <c r="M57" s="27">
        <f t="shared" si="0"/>
        <v>0</v>
      </c>
      <c r="N57" s="16">
        <f>VLOOKUP(B57,'[1]Brokers'!$B$9:$Y$67,24,0)</f>
        <v>0</v>
      </c>
      <c r="O57" s="46">
        <f>N57/$N$68</f>
        <v>0</v>
      </c>
      <c r="P57" s="26"/>
    </row>
    <row r="58" spans="1:16" ht="15">
      <c r="A58" s="45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VLOOKUP(B58,'[1]Brokers'!$B$9:$I$69,7,0)</f>
        <v>0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aca="true" t="shared" si="3" ref="M58:M67">L58+I58+J58+H58+G58</f>
        <v>0</v>
      </c>
      <c r="N58" s="16">
        <f>VLOOKUP(B58,'[1]Brokers'!$B$9:$Y$67,24,0)</f>
        <v>0</v>
      </c>
      <c r="O58" s="46">
        <f>N58/$N$68</f>
        <v>0</v>
      </c>
      <c r="P58" s="26"/>
    </row>
    <row r="59" spans="1:16" ht="15">
      <c r="A59" s="45"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VLOOKUP(B59,'[1]Brokers'!$B$9:$I$69,7,0)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3"/>
        <v>0</v>
      </c>
      <c r="N59" s="16">
        <f>VLOOKUP(B59,'[1]Brokers'!$B$9:$Y$67,24,0)</f>
        <v>0</v>
      </c>
      <c r="O59" s="46">
        <f>N59/$N$68</f>
        <v>0</v>
      </c>
      <c r="P59" s="26"/>
    </row>
    <row r="60" spans="1:16" ht="15">
      <c r="A60" s="45">
        <v>45</v>
      </c>
      <c r="B60" s="12" t="s">
        <v>71</v>
      </c>
      <c r="C60" s="13" t="s">
        <v>72</v>
      </c>
      <c r="D60" s="14" t="s">
        <v>14</v>
      </c>
      <c r="E60" s="15" t="s">
        <v>14</v>
      </c>
      <c r="F60" s="15"/>
      <c r="G60" s="16">
        <f>VLOOKUP(B60,'[1]Brokers'!$B$9:$I$69,7,0)</f>
        <v>0</v>
      </c>
      <c r="H60" s="16">
        <f>VLOOKUP(B60,'[1]Brokers'!$B$9:$W$69,22,0)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>L60+I60+J60+H60+G60</f>
        <v>0</v>
      </c>
      <c r="N60" s="16">
        <f>VLOOKUP(B60,'[1]Brokers'!$B$9:$Y$67,24,0)</f>
        <v>0</v>
      </c>
      <c r="O60" s="46">
        <f>N60/$N$68</f>
        <v>0</v>
      </c>
      <c r="P60" s="26"/>
    </row>
    <row r="61" spans="1:16" ht="15">
      <c r="A61" s="45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VLOOKUP(B61,'[1]Brokers'!$B$9:$I$69,7,0)</f>
        <v>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>L61+I61+J61+H61+G61</f>
        <v>0</v>
      </c>
      <c r="N61" s="16">
        <f>VLOOKUP(B61,'[1]Brokers'!$B$9:$Y$67,24,0)</f>
        <v>0</v>
      </c>
      <c r="O61" s="46">
        <f>N61/$N$68</f>
        <v>0</v>
      </c>
      <c r="P61" s="26"/>
    </row>
    <row r="62" spans="1:16" ht="15">
      <c r="A62" s="45">
        <v>47</v>
      </c>
      <c r="B62" s="12" t="s">
        <v>84</v>
      </c>
      <c r="C62" s="13" t="s">
        <v>85</v>
      </c>
      <c r="D62" s="14" t="s">
        <v>14</v>
      </c>
      <c r="E62" s="15" t="s">
        <v>14</v>
      </c>
      <c r="F62" s="15"/>
      <c r="G62" s="16">
        <f>VLOOKUP(B62,'[1]Brokers'!$B$9:$I$69,7,0)</f>
        <v>0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3"/>
        <v>0</v>
      </c>
      <c r="N62" s="16">
        <f>VLOOKUP(B62,'[1]Brokers'!$B$9:$Y$67,24,0)</f>
        <v>0</v>
      </c>
      <c r="O62" s="46">
        <f>N62/$N$68</f>
        <v>0</v>
      </c>
      <c r="P62" s="26"/>
    </row>
    <row r="63" spans="1:16" ht="15">
      <c r="A63" s="45">
        <v>48</v>
      </c>
      <c r="B63" s="12" t="s">
        <v>100</v>
      </c>
      <c r="C63" s="13" t="s">
        <v>101</v>
      </c>
      <c r="D63" s="14" t="s">
        <v>14</v>
      </c>
      <c r="E63" s="15"/>
      <c r="F63" s="15"/>
      <c r="G63" s="16">
        <f>VLOOKUP(B63,'[1]Brokers'!$B$9:$I$69,7,0)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>L63+I63+J63+H63+G63</f>
        <v>0</v>
      </c>
      <c r="N63" s="16">
        <f>VLOOKUP(B63,'[1]Brokers'!$B$9:$Y$67,24,0)</f>
        <v>0</v>
      </c>
      <c r="O63" s="46">
        <f>N63/$N$68</f>
        <v>0</v>
      </c>
      <c r="P63" s="26"/>
    </row>
    <row r="64" spans="1:16" ht="15">
      <c r="A64" s="45">
        <v>49</v>
      </c>
      <c r="B64" s="12" t="s">
        <v>102</v>
      </c>
      <c r="C64" s="13" t="s">
        <v>103</v>
      </c>
      <c r="D64" s="14" t="s">
        <v>14</v>
      </c>
      <c r="E64" s="14" t="s">
        <v>14</v>
      </c>
      <c r="F64" s="15"/>
      <c r="G64" s="16">
        <f>VLOOKUP(B64,'[1]Brokers'!$B$9:$I$69,7,0)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3"/>
        <v>0</v>
      </c>
      <c r="N64" s="16">
        <f>VLOOKUP(B64,'[1]Brokers'!$B$9:$Y$67,24,0)</f>
        <v>0</v>
      </c>
      <c r="O64" s="46">
        <f>N64/$N$68</f>
        <v>0</v>
      </c>
      <c r="P64" s="26"/>
    </row>
    <row r="65" spans="1:16" ht="15">
      <c r="A65" s="45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VLOOKUP(B65,'[1]Brokers'!$B$9:$I$69,7,0)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>L65+I65+J65+H65+G65</f>
        <v>0</v>
      </c>
      <c r="N65" s="16">
        <f>VLOOKUP(B65,'[1]Brokers'!$B$9:$Y$67,24,0)</f>
        <v>0</v>
      </c>
      <c r="O65" s="46">
        <f>N65/$N$68</f>
        <v>0</v>
      </c>
      <c r="P65" s="26"/>
    </row>
    <row r="66" spans="1:17" ht="15">
      <c r="A66" s="45">
        <v>51</v>
      </c>
      <c r="B66" s="12" t="s">
        <v>119</v>
      </c>
      <c r="C66" s="13" t="s">
        <v>121</v>
      </c>
      <c r="D66" s="14" t="s">
        <v>14</v>
      </c>
      <c r="E66" s="14" t="s">
        <v>14</v>
      </c>
      <c r="F66" s="14"/>
      <c r="G66" s="16">
        <f>VLOOKUP(B66,'[1]Brokers'!$B$9:$I$69,7,0)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>L66+I66+J66+H66+G66</f>
        <v>0</v>
      </c>
      <c r="N66" s="16">
        <f>VLOOKUP(B66,'[1]Brokers'!$B$9:$Y$67,24,0)</f>
        <v>0</v>
      </c>
      <c r="O66" s="46">
        <f>N66/$N$68</f>
        <v>0</v>
      </c>
      <c r="P66" s="26"/>
      <c r="Q66" s="19"/>
    </row>
    <row r="67" spans="1:16" ht="15">
      <c r="A67" s="45">
        <v>52</v>
      </c>
      <c r="B67" s="12" t="s">
        <v>106</v>
      </c>
      <c r="C67" s="13" t="s">
        <v>107</v>
      </c>
      <c r="D67" s="14" t="s">
        <v>14</v>
      </c>
      <c r="E67" s="15"/>
      <c r="F67" s="15"/>
      <c r="G67" s="16">
        <f>VLOOKUP(B67,'[1]Brokers'!$B$9:$I$69,7,0)</f>
        <v>0</v>
      </c>
      <c r="H67" s="16">
        <f>VLOOKUP(B67,'[1]Brokers'!$B$9:$W$69,22,0)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27">
        <f t="shared" si="3"/>
        <v>0</v>
      </c>
      <c r="N67" s="16">
        <f>VLOOKUP(B67,'[1]Brokers'!$B$9:$Y$67,24,0)</f>
        <v>0</v>
      </c>
      <c r="O67" s="46">
        <f>N67/$N$68</f>
        <v>0</v>
      </c>
      <c r="P67" s="26"/>
    </row>
    <row r="68" spans="1:17" ht="16.5" thickBot="1">
      <c r="A68" s="47" t="s">
        <v>6</v>
      </c>
      <c r="B68" s="48"/>
      <c r="C68" s="48"/>
      <c r="D68" s="49">
        <f>COUNTA(D16:D67)</f>
        <v>52</v>
      </c>
      <c r="E68" s="49">
        <f>COUNTA(E16:E67)</f>
        <v>24</v>
      </c>
      <c r="F68" s="49">
        <f>COUNTA(F16:F67)</f>
        <v>13</v>
      </c>
      <c r="G68" s="50">
        <f>SUM(G16:G67)</f>
        <v>6593804252.559999</v>
      </c>
      <c r="H68" s="50">
        <f>SUM(H16:H67)</f>
        <v>902591180</v>
      </c>
      <c r="I68" s="50">
        <f>SUM(I16:I67)</f>
        <v>0</v>
      </c>
      <c r="J68" s="50">
        <f>SUM(J16:J67)</f>
        <v>0</v>
      </c>
      <c r="K68" s="50">
        <f>SUM(K16:K67)</f>
        <v>0</v>
      </c>
      <c r="L68" s="50">
        <f>SUM(L16:L67)</f>
        <v>0</v>
      </c>
      <c r="M68" s="50">
        <f>SUM(M16:M67)</f>
        <v>7496395432.559999</v>
      </c>
      <c r="N68" s="50">
        <f>SUM(N16:N67)</f>
        <v>7496395432.559999</v>
      </c>
      <c r="O68" s="51">
        <f>SUM(O16:O67)</f>
        <v>1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40" t="s">
        <v>110</v>
      </c>
      <c r="C70" s="40"/>
      <c r="D70" s="40"/>
      <c r="E70" s="40"/>
      <c r="F70" s="40"/>
      <c r="H70" s="23"/>
      <c r="I70" s="23"/>
      <c r="L70" s="21"/>
      <c r="M70" s="21"/>
      <c r="P70" s="20"/>
      <c r="Q70" s="19"/>
    </row>
    <row r="71" spans="3:17" ht="27.6" customHeight="1">
      <c r="C71" s="41"/>
      <c r="D71" s="41"/>
      <c r="E71" s="41"/>
      <c r="F71" s="41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7" sqref="A7:XFD6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2019-03-06T01:18:03Z</cp:lastPrinted>
  <dcterms:created xsi:type="dcterms:W3CDTF">2017-06-09T07:51:20Z</dcterms:created>
  <dcterms:modified xsi:type="dcterms:W3CDTF">2019-03-06T01:19:05Z</dcterms:modified>
  <cp:category/>
  <cp:version/>
  <cp:contentType/>
  <cp:contentStatus/>
</cp:coreProperties>
</file>