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700" windowHeight="7320" activeTab="1"/>
  </bookViews>
  <sheets>
    <sheet name="Chart1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Sheet1!$E$15:$F$70</definedName>
    <definedName name="_xlnm.Print_Area" localSheetId="1">Sheet1!$A$1:$O$73</definedName>
  </definedNames>
  <calcPr calcId="152511"/>
</workbook>
</file>

<file path=xl/calcChain.xml><?xml version="1.0" encoding="utf-8"?>
<calcChain xmlns="http://schemas.openxmlformats.org/spreadsheetml/2006/main">
  <c r="L70" i="1" l="1"/>
  <c r="J18" i="1" l="1"/>
  <c r="J21" i="1"/>
  <c r="J22" i="1"/>
  <c r="J23" i="1"/>
  <c r="J27" i="1"/>
  <c r="J28" i="1"/>
  <c r="J26" i="1"/>
  <c r="J29" i="1"/>
  <c r="J31" i="1"/>
  <c r="J35" i="1"/>
  <c r="J34" i="1"/>
  <c r="J33" i="1"/>
  <c r="J36" i="1"/>
  <c r="J40" i="1"/>
  <c r="J42" i="1"/>
  <c r="J39" i="1"/>
  <c r="J32" i="1"/>
  <c r="J41" i="1"/>
  <c r="J51" i="1"/>
  <c r="J43" i="1"/>
  <c r="J44" i="1"/>
  <c r="J46" i="1"/>
  <c r="J45" i="1"/>
  <c r="J48" i="1"/>
  <c r="J50" i="1"/>
  <c r="J53" i="1"/>
  <c r="J52" i="1"/>
  <c r="J47" i="1"/>
  <c r="J56" i="1"/>
  <c r="J55" i="1"/>
  <c r="J54" i="1"/>
  <c r="J58" i="1"/>
  <c r="J59" i="1"/>
  <c r="J60" i="1"/>
  <c r="J61" i="1"/>
  <c r="J49" i="1"/>
  <c r="J57" i="1"/>
  <c r="J63" i="1"/>
  <c r="J64" i="1"/>
  <c r="J65" i="1"/>
  <c r="J66" i="1"/>
  <c r="J67" i="1"/>
  <c r="J68" i="1"/>
  <c r="J69" i="1"/>
  <c r="J30" i="1"/>
  <c r="J16" i="1"/>
  <c r="J73" i="1" l="1"/>
  <c r="H18" i="1"/>
  <c r="H23" i="1"/>
  <c r="H22" i="1"/>
  <c r="H29" i="1"/>
  <c r="H16" i="1"/>
  <c r="H26" i="1"/>
  <c r="H57" i="1"/>
  <c r="H39" i="1"/>
  <c r="H25" i="1"/>
  <c r="H35" i="1"/>
  <c r="H27" i="1"/>
  <c r="H37" i="1"/>
  <c r="H41" i="1"/>
  <c r="H17" i="1"/>
  <c r="H33" i="1"/>
  <c r="H43" i="1"/>
  <c r="H28" i="1"/>
  <c r="H44" i="1"/>
  <c r="H60" i="1"/>
  <c r="H40" i="1"/>
  <c r="H65" i="1"/>
  <c r="H38" i="1"/>
  <c r="H45" i="1"/>
  <c r="H21" i="1"/>
  <c r="H69" i="1"/>
  <c r="H32" i="1"/>
  <c r="H42" i="1"/>
  <c r="H46" i="1"/>
  <c r="H56" i="1"/>
  <c r="H68" i="1"/>
  <c r="H55" i="1"/>
  <c r="H59" i="1"/>
  <c r="H49" i="1"/>
  <c r="H34" i="1"/>
  <c r="H47" i="1"/>
  <c r="H19" i="1"/>
  <c r="H52" i="1"/>
  <c r="H61" i="1"/>
  <c r="H48" i="1"/>
  <c r="H54" i="1"/>
  <c r="H36" i="1"/>
  <c r="H24" i="1"/>
  <c r="H30" i="1"/>
  <c r="H58" i="1"/>
  <c r="H31" i="1"/>
  <c r="H53" i="1"/>
  <c r="H63" i="1"/>
  <c r="H50" i="1"/>
  <c r="H64" i="1"/>
  <c r="H67" i="1"/>
  <c r="H66" i="1"/>
  <c r="H20" i="1"/>
  <c r="F70" i="1" l="1"/>
  <c r="E70" i="1"/>
  <c r="D70" i="1"/>
  <c r="H70" i="1" l="1"/>
  <c r="H73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I17" i="1" l="1"/>
  <c r="I19" i="1"/>
  <c r="I22" i="1"/>
  <c r="I24" i="1"/>
  <c r="I23" i="1"/>
  <c r="I27" i="1"/>
  <c r="I28" i="1"/>
  <c r="I35" i="1"/>
  <c r="I36" i="1"/>
  <c r="I42" i="1"/>
  <c r="I39" i="1"/>
  <c r="I46" i="1"/>
  <c r="I47" i="1"/>
  <c r="I54" i="1"/>
  <c r="I61" i="1"/>
  <c r="I49" i="1"/>
  <c r="I68" i="1"/>
  <c r="I67" i="1"/>
  <c r="I66" i="1"/>
  <c r="I50" i="1"/>
  <c r="I58" i="1"/>
  <c r="I41" i="1"/>
  <c r="I20" i="1"/>
  <c r="I63" i="1"/>
  <c r="I60" i="1"/>
  <c r="I64" i="1"/>
  <c r="I29" i="1"/>
  <c r="I65" i="1"/>
  <c r="I32" i="1"/>
  <c r="I55" i="1"/>
  <c r="I45" i="1"/>
  <c r="I57" i="1"/>
  <c r="I56" i="1"/>
  <c r="I37" i="1"/>
  <c r="I38" i="1"/>
  <c r="I16" i="1"/>
  <c r="I31" i="1"/>
  <c r="I21" i="1"/>
  <c r="I52" i="1"/>
  <c r="I18" i="1"/>
  <c r="I53" i="1"/>
  <c r="I69" i="1"/>
  <c r="I33" i="1"/>
  <c r="I34" i="1"/>
  <c r="I59" i="1"/>
  <c r="I40" i="1"/>
  <c r="I44" i="1"/>
  <c r="I30" i="1"/>
  <c r="I26" i="1"/>
  <c r="I51" i="1"/>
  <c r="I25" i="1"/>
  <c r="I48" i="1"/>
  <c r="I43" i="1"/>
  <c r="G20" i="1"/>
  <c r="G31" i="1"/>
  <c r="G33" i="1"/>
  <c r="G51" i="1"/>
  <c r="G45" i="1"/>
  <c r="G53" i="1"/>
  <c r="G52" i="1"/>
  <c r="G61" i="1"/>
  <c r="G50" i="1"/>
  <c r="G58" i="1"/>
  <c r="G41" i="1"/>
  <c r="G63" i="1"/>
  <c r="G60" i="1"/>
  <c r="G29" i="1"/>
  <c r="G65" i="1"/>
  <c r="G66" i="1"/>
  <c r="G32" i="1"/>
  <c r="G55" i="1"/>
  <c r="G57" i="1"/>
  <c r="G56" i="1"/>
  <c r="G37" i="1"/>
  <c r="G42" i="1"/>
  <c r="G38" i="1"/>
  <c r="G16" i="1"/>
  <c r="G22" i="1"/>
  <c r="G21" i="1"/>
  <c r="G18" i="1"/>
  <c r="G69" i="1"/>
  <c r="G39" i="1"/>
  <c r="G34" i="1"/>
  <c r="G35" i="1"/>
  <c r="G59" i="1"/>
  <c r="G40" i="1"/>
  <c r="G44" i="1"/>
  <c r="G30" i="1"/>
  <c r="G26" i="1"/>
  <c r="G46" i="1"/>
  <c r="G28" i="1"/>
  <c r="G25" i="1"/>
  <c r="G48" i="1"/>
  <c r="G54" i="1"/>
  <c r="G43" i="1"/>
  <c r="M17" i="1" l="1"/>
  <c r="G17" i="1"/>
  <c r="M36" i="1"/>
  <c r="G36" i="1"/>
  <c r="M27" i="1"/>
  <c r="G27" i="1"/>
  <c r="M49" i="1"/>
  <c r="G49" i="1"/>
  <c r="M19" i="1"/>
  <c r="G19" i="1"/>
  <c r="M67" i="1"/>
  <c r="N67" i="1" s="1"/>
  <c r="G67" i="1"/>
  <c r="M47" i="1"/>
  <c r="G47" i="1"/>
  <c r="M64" i="1"/>
  <c r="N64" i="1" s="1"/>
  <c r="G64" i="1"/>
  <c r="M24" i="1"/>
  <c r="G24" i="1"/>
  <c r="M68" i="1"/>
  <c r="N68" i="1" s="1"/>
  <c r="G68" i="1"/>
  <c r="M23" i="1"/>
  <c r="G23" i="1"/>
  <c r="I70" i="1"/>
  <c r="I73" i="1" s="1"/>
  <c r="M45" i="1"/>
  <c r="M20" i="1"/>
  <c r="M42" i="1"/>
  <c r="M51" i="1"/>
  <c r="M54" i="1"/>
  <c r="M28" i="1"/>
  <c r="M22" i="1"/>
  <c r="M30" i="1"/>
  <c r="M35" i="1"/>
  <c r="M69" i="1"/>
  <c r="N69" i="1" s="1"/>
  <c r="M38" i="1"/>
  <c r="M32" i="1"/>
  <c r="M63" i="1"/>
  <c r="N63" i="1" s="1"/>
  <c r="M41" i="1"/>
  <c r="M46" i="1"/>
  <c r="M44" i="1"/>
  <c r="M34" i="1"/>
  <c r="M57" i="1"/>
  <c r="M66" i="1"/>
  <c r="N66" i="1" s="1"/>
  <c r="M61" i="1"/>
  <c r="M43" i="1"/>
  <c r="M48" i="1"/>
  <c r="M40" i="1"/>
  <c r="M37" i="1"/>
  <c r="M65" i="1"/>
  <c r="N65" i="1" s="1"/>
  <c r="M58" i="1"/>
  <c r="M52" i="1"/>
  <c r="M33" i="1"/>
  <c r="M25" i="1"/>
  <c r="M26" i="1"/>
  <c r="M59" i="1"/>
  <c r="M39" i="1"/>
  <c r="M18" i="1"/>
  <c r="M21" i="1"/>
  <c r="M16" i="1"/>
  <c r="M56" i="1"/>
  <c r="M55" i="1"/>
  <c r="M29" i="1"/>
  <c r="M60" i="1"/>
  <c r="M50" i="1"/>
  <c r="M53" i="1"/>
  <c r="M31" i="1"/>
  <c r="G70" i="1" l="1"/>
  <c r="G73" i="1" s="1"/>
  <c r="N70" i="1"/>
  <c r="O67" i="1" s="1"/>
  <c r="N73" i="1"/>
  <c r="M73" i="1"/>
  <c r="O69" i="1" l="1"/>
  <c r="O64" i="1"/>
  <c r="O66" i="1"/>
  <c r="O68" i="1"/>
  <c r="O63" i="1"/>
  <c r="O30" i="1"/>
  <c r="O65" i="1"/>
  <c r="O73" i="1"/>
  <c r="O51" i="1"/>
  <c r="O44" i="1"/>
  <c r="O56" i="1"/>
  <c r="O41" i="1"/>
  <c r="O39" i="1"/>
  <c r="O59" i="1"/>
  <c r="O38" i="1"/>
  <c r="O31" i="1"/>
  <c r="O55" i="1"/>
  <c r="O50" i="1"/>
  <c r="O24" i="1"/>
  <c r="O20" i="1"/>
  <c r="O18" i="1"/>
  <c r="O29" i="1"/>
  <c r="O35" i="1"/>
  <c r="O49" i="1"/>
  <c r="O19" i="1"/>
  <c r="O42" i="1"/>
  <c r="O37" i="1"/>
  <c r="O61" i="1"/>
  <c r="O45" i="1"/>
  <c r="O16" i="1"/>
  <c r="O26" i="1"/>
  <c r="O46" i="1"/>
  <c r="O17" i="1"/>
  <c r="O34" i="1"/>
  <c r="O52" i="1"/>
  <c r="O54" i="1"/>
  <c r="O32" i="1"/>
  <c r="O36" i="1"/>
  <c r="O22" i="1"/>
  <c r="O23" i="1"/>
  <c r="O57" i="1"/>
  <c r="O58" i="1"/>
  <c r="O48" i="1"/>
  <c r="O47" i="1"/>
  <c r="O28" i="1"/>
  <c r="O33" i="1"/>
  <c r="O40" i="1"/>
  <c r="O25" i="1"/>
  <c r="O21" i="1"/>
  <c r="O27" i="1"/>
  <c r="O43" i="1"/>
  <c r="O60" i="1"/>
  <c r="O53" i="1"/>
  <c r="O70" i="1" l="1"/>
</calcChain>
</file>

<file path=xl/sharedStrings.xml><?xml version="1.0" encoding="utf-8"?>
<sst xmlns="http://schemas.openxmlformats.org/spreadsheetml/2006/main" count="220" uniqueCount="127">
  <si>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</si>
  <si>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</si>
  <si>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</si>
  <si>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</si>
  <si>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</si>
  <si>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</si>
  <si>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</si>
  <si>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</si>
  <si>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</si>
  <si>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</si>
  <si>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</si>
  <si>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</si>
  <si>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</si>
  <si>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</si>
  <si>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</si>
  <si>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</si>
  <si>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</si>
  <si>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</si>
  <si>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</si>
  <si>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</si>
  <si>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</si>
  <si>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</si>
  <si>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</si>
  <si>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</si>
  <si>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</si>
  <si>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</si>
  <si>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</si>
  <si>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</si>
  <si>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</si>
  <si>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</si>
  <si>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</si>
  <si>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</si>
  <si>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</si>
  <si>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</si>
  <si>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</si>
  <si>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</si>
  <si>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</si>
  <si>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</si>
  <si>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</si>
  <si>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</si>
  <si>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</si>
  <si>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</si>
  <si>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</si>
  <si>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</si>
  <si>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</si>
  <si>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</si>
  <si>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</si>
  <si>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</si>
  <si>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</si>
  <si>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</si>
  <si>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</si>
  <si>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</si>
  <si>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</si>
  <si>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</si>
  <si>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</si>
  <si>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</si>
  <si>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</si>
  <si>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</si>
  <si>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</si>
  <si>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</si>
  <si>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</si>
  <si>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</si>
  <si>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</si>
  <si>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</si>
  <si>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</si>
  <si>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</si>
  <si>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</si>
  <si>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</si>
  <si>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</si>
  <si>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</si>
  <si>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RISM</t>
  </si>
  <si>
    <t>RHINOS INVESTMENT</t>
  </si>
  <si>
    <t>MOHU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</si>
  <si>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</si>
  <si>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</si>
  <si>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</si>
  <si>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</si>
  <si>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</si>
  <si>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</si>
  <si>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</si>
  <si>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</si>
  <si>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</si>
  <si>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</si>
  <si>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</si>
  <si>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</si>
  <si>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</si>
  <si>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</si>
  <si>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</si>
  <si>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</si>
  <si>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</si>
  <si>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</si>
  <si>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</si>
  <si>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</si>
  <si>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</si>
  <si>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</si>
  <si>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</si>
  <si>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</si>
  <si>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</si>
  <si>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</si>
  <si>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</si>
  <si>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</si>
  <si>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</si>
  <si>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</si>
  <si>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</si>
  <si>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</si>
  <si>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</si>
  <si>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</si>
  <si>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</si>
  <si>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</si>
  <si>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</si>
  <si>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</si>
  <si>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</si>
  <si>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</si>
  <si>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</si>
  <si>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IPOs</t>
  </si>
  <si>
    <t>Equity / Investment fund</t>
  </si>
  <si>
    <t>Trading value in 2021</t>
  </si>
  <si>
    <t>STOK</t>
  </si>
  <si>
    <t>STOCKLAB SECURITIES</t>
  </si>
  <si>
    <t xml:space="preserve"> </t>
  </si>
  <si>
    <t>BKOC</t>
  </si>
  <si>
    <t>BKO CAPITAL</t>
  </si>
  <si>
    <t>As of March 31, 2022</t>
  </si>
  <si>
    <t>TDB SECURITIES</t>
  </si>
  <si>
    <t>ULZII&amp;CO CAPITAL</t>
  </si>
  <si>
    <t>Trading value of March</t>
  </si>
  <si>
    <t>Asset-backet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</si>
</sst>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LIFETIME INVESTMENT</c:v>
                  </c:pt>
                  <c:pt idx="6">
                    <c:v>INVESCORE CAPITAL</c:v>
                  </c:pt>
                  <c:pt idx="7">
                    <c:v>ULZII&amp;CO CAPITAL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STANDART INVESTMENT</c:v>
                  </c:pt>
                  <c:pt idx="11">
                    <c:v>BUMBAT-ALTAI</c:v>
                  </c:pt>
                  <c:pt idx="12">
                    <c:v>TULGAT CHANDMANI BAYAN</c:v>
                  </c:pt>
                  <c:pt idx="13">
                    <c:v>MIRAE ASSET SECURITIES MONGOLIA</c:v>
                  </c:pt>
                  <c:pt idx="14">
                    <c:v>SILVER LIGHT SECURITIES</c:v>
                  </c:pt>
                  <c:pt idx="15">
                    <c:v>GENDEX</c:v>
                  </c:pt>
                  <c:pt idx="16">
                    <c:v>DELGERKHANGAI SECURITIES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RHINOS INVESTMENT</c:v>
                  </c:pt>
                  <c:pt idx="20">
                    <c:v>MICC</c:v>
                  </c:pt>
                  <c:pt idx="21">
                    <c:v>GAULI</c:v>
                  </c:pt>
                  <c:pt idx="22">
                    <c:v>GOODSEC</c:v>
                  </c:pt>
                  <c:pt idx="23">
                    <c:v>MONSEC</c:v>
                  </c:pt>
                  <c:pt idx="24">
                    <c:v>SECAP</c:v>
                  </c:pt>
                  <c:pt idx="25">
                    <c:v>ARGAI BEST</c:v>
                  </c:pt>
                  <c:pt idx="26">
                    <c:v>GRANDDEVELOPMENT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BULGAN BROKER</c:v>
                  </c:pt>
                  <c:pt idx="32">
                    <c:v>TENGER CAPITAL</c:v>
                  </c:pt>
                  <c:pt idx="33">
                    <c:v>BATS</c:v>
                  </c:pt>
                  <c:pt idx="34">
                    <c:v>ALTAN KHOROMSOG</c:v>
                  </c:pt>
                  <c:pt idx="35">
                    <c:v>STOCKLAB SECURITIES</c:v>
                  </c:pt>
                  <c:pt idx="36">
                    <c:v>MERGEN SANAA</c:v>
                  </c:pt>
                  <c:pt idx="37">
                    <c:v>MONGOL KHUVITSAA</c:v>
                  </c:pt>
                  <c:pt idx="38">
                    <c:v>UNDURKHAAN INVEST</c:v>
                  </c:pt>
                  <c:pt idx="39">
                    <c:v>DOMIXSEC</c:v>
                  </c:pt>
                  <c:pt idx="40">
                    <c:v>GATSUURT TRADE</c:v>
                  </c:pt>
                  <c:pt idx="41">
                    <c:v>EURASIA CAPITAL HOLDING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HUNNU EMPIRE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LFTI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STIN</c:v>
                  </c:pt>
                  <c:pt idx="11">
                    <c:v>BUMB</c:v>
                  </c:pt>
                  <c:pt idx="12">
                    <c:v>TCHB</c:v>
                  </c:pt>
                  <c:pt idx="13">
                    <c:v>BZIN</c:v>
                  </c:pt>
                  <c:pt idx="14">
                    <c:v>SILS</c:v>
                  </c:pt>
                  <c:pt idx="15">
                    <c:v>GNDX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RISM</c:v>
                  </c:pt>
                  <c:pt idx="20">
                    <c:v>MICC</c:v>
                  </c:pt>
                  <c:pt idx="21">
                    <c:v>GAUL</c:v>
                  </c:pt>
                  <c:pt idx="22">
                    <c:v>GDSC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ARGB</c:v>
                  </c:pt>
                  <c:pt idx="26">
                    <c:v>GDEV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BULG</c:v>
                  </c:pt>
                  <c:pt idx="32">
                    <c:v>TNGR</c:v>
                  </c:pt>
                  <c:pt idx="33">
                    <c:v>BATS</c:v>
                  </c:pt>
                  <c:pt idx="34">
                    <c:v>ALTN</c:v>
                  </c:pt>
                  <c:pt idx="35">
                    <c:v>STOK</c:v>
                  </c:pt>
                  <c:pt idx="36">
                    <c:v>MERG</c:v>
                  </c:pt>
                  <c:pt idx="37">
                    <c:v>MOHU</c:v>
                  </c:pt>
                  <c:pt idx="38">
                    <c:v>UNDR</c:v>
                  </c:pt>
                  <c:pt idx="39">
                    <c:v>DOMI</c:v>
                  </c:pt>
                  <c:pt idx="40">
                    <c:v>GATR</c:v>
                  </c:pt>
                  <c:pt idx="41">
                    <c:v>ECM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HUN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Sheet1!$E$16:$E$69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8">
                  <c:v>0</c:v>
                </c:pt>
                <c:pt idx="4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LIFETIME INVESTMENT</c:v>
                  </c:pt>
                  <c:pt idx="6">
                    <c:v>INVESCORE CAPITAL</c:v>
                  </c:pt>
                  <c:pt idx="7">
                    <c:v>ULZII&amp;CO CAPITAL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STANDART INVESTMENT</c:v>
                  </c:pt>
                  <c:pt idx="11">
                    <c:v>BUMBAT-ALTAI</c:v>
                  </c:pt>
                  <c:pt idx="12">
                    <c:v>TULGAT CHANDMANI BAYAN</c:v>
                  </c:pt>
                  <c:pt idx="13">
                    <c:v>MIRAE ASSET SECURITIES MONGOLIA</c:v>
                  </c:pt>
                  <c:pt idx="14">
                    <c:v>SILVER LIGHT SECURITIES</c:v>
                  </c:pt>
                  <c:pt idx="15">
                    <c:v>GENDEX</c:v>
                  </c:pt>
                  <c:pt idx="16">
                    <c:v>DELGERKHANGAI SECURITIES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RHINOS INVESTMENT</c:v>
                  </c:pt>
                  <c:pt idx="20">
                    <c:v>MICC</c:v>
                  </c:pt>
                  <c:pt idx="21">
                    <c:v>GAULI</c:v>
                  </c:pt>
                  <c:pt idx="22">
                    <c:v>GOODSEC</c:v>
                  </c:pt>
                  <c:pt idx="23">
                    <c:v>MONSEC</c:v>
                  </c:pt>
                  <c:pt idx="24">
                    <c:v>SECAP</c:v>
                  </c:pt>
                  <c:pt idx="25">
                    <c:v>ARGAI BEST</c:v>
                  </c:pt>
                  <c:pt idx="26">
                    <c:v>GRANDDEVELOPMENT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BULGAN BROKER</c:v>
                  </c:pt>
                  <c:pt idx="32">
                    <c:v>TENGER CAPITAL</c:v>
                  </c:pt>
                  <c:pt idx="33">
                    <c:v>BATS</c:v>
                  </c:pt>
                  <c:pt idx="34">
                    <c:v>ALTAN KHOROMSOG</c:v>
                  </c:pt>
                  <c:pt idx="35">
                    <c:v>STOCKLAB SECURITIES</c:v>
                  </c:pt>
                  <c:pt idx="36">
                    <c:v>MERGEN SANAA</c:v>
                  </c:pt>
                  <c:pt idx="37">
                    <c:v>MONGOL KHUVITSAA</c:v>
                  </c:pt>
                  <c:pt idx="38">
                    <c:v>UNDURKHAAN INVEST</c:v>
                  </c:pt>
                  <c:pt idx="39">
                    <c:v>DOMIXSEC</c:v>
                  </c:pt>
                  <c:pt idx="40">
                    <c:v>GATSUURT TRADE</c:v>
                  </c:pt>
                  <c:pt idx="41">
                    <c:v>EURASIA CAPITAL HOLDING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HUNNU EMPIRE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LFTI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STIN</c:v>
                  </c:pt>
                  <c:pt idx="11">
                    <c:v>BUMB</c:v>
                  </c:pt>
                  <c:pt idx="12">
                    <c:v>TCHB</c:v>
                  </c:pt>
                  <c:pt idx="13">
                    <c:v>BZIN</c:v>
                  </c:pt>
                  <c:pt idx="14">
                    <c:v>SILS</c:v>
                  </c:pt>
                  <c:pt idx="15">
                    <c:v>GNDX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RISM</c:v>
                  </c:pt>
                  <c:pt idx="20">
                    <c:v>MICC</c:v>
                  </c:pt>
                  <c:pt idx="21">
                    <c:v>GAUL</c:v>
                  </c:pt>
                  <c:pt idx="22">
                    <c:v>GDSC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ARGB</c:v>
                  </c:pt>
                  <c:pt idx="26">
                    <c:v>GDEV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BULG</c:v>
                  </c:pt>
                  <c:pt idx="32">
                    <c:v>TNGR</c:v>
                  </c:pt>
                  <c:pt idx="33">
                    <c:v>BATS</c:v>
                  </c:pt>
                  <c:pt idx="34">
                    <c:v>ALTN</c:v>
                  </c:pt>
                  <c:pt idx="35">
                    <c:v>STOK</c:v>
                  </c:pt>
                  <c:pt idx="36">
                    <c:v>MERG</c:v>
                  </c:pt>
                  <c:pt idx="37">
                    <c:v>MOHU</c:v>
                  </c:pt>
                  <c:pt idx="38">
                    <c:v>UNDR</c:v>
                  </c:pt>
                  <c:pt idx="39">
                    <c:v>DOMI</c:v>
                  </c:pt>
                  <c:pt idx="40">
                    <c:v>GATR</c:v>
                  </c:pt>
                  <c:pt idx="41">
                    <c:v>ECM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HUN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Sheet1!$F$16:$F$69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10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4">
                  <c:v>0</c:v>
                </c:pt>
                <c:pt idx="28">
                  <c:v>0</c:v>
                </c:pt>
                <c:pt idx="32">
                  <c:v>0</c:v>
                </c:pt>
                <c:pt idx="41">
                  <c:v>0</c:v>
                </c:pt>
                <c:pt idx="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LIFETIME INVESTMENT</c:v>
                  </c:pt>
                  <c:pt idx="6">
                    <c:v>INVESCORE CAPITAL</c:v>
                  </c:pt>
                  <c:pt idx="7">
                    <c:v>ULZII&amp;CO CAPITAL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STANDART INVESTMENT</c:v>
                  </c:pt>
                  <c:pt idx="11">
                    <c:v>BUMBAT-ALTAI</c:v>
                  </c:pt>
                  <c:pt idx="12">
                    <c:v>TULGAT CHANDMANI BAYAN</c:v>
                  </c:pt>
                  <c:pt idx="13">
                    <c:v>MIRAE ASSET SECURITIES MONGOLIA</c:v>
                  </c:pt>
                  <c:pt idx="14">
                    <c:v>SILVER LIGHT SECURITIES</c:v>
                  </c:pt>
                  <c:pt idx="15">
                    <c:v>GENDEX</c:v>
                  </c:pt>
                  <c:pt idx="16">
                    <c:v>DELGERKHANGAI SECURITIES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RHINOS INVESTMENT</c:v>
                  </c:pt>
                  <c:pt idx="20">
                    <c:v>MICC</c:v>
                  </c:pt>
                  <c:pt idx="21">
                    <c:v>GAULI</c:v>
                  </c:pt>
                  <c:pt idx="22">
                    <c:v>GOODSEC</c:v>
                  </c:pt>
                  <c:pt idx="23">
                    <c:v>MONSEC</c:v>
                  </c:pt>
                  <c:pt idx="24">
                    <c:v>SECAP</c:v>
                  </c:pt>
                  <c:pt idx="25">
                    <c:v>ARGAI BEST</c:v>
                  </c:pt>
                  <c:pt idx="26">
                    <c:v>GRANDDEVELOPMENT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BULGAN BROKER</c:v>
                  </c:pt>
                  <c:pt idx="32">
                    <c:v>TENGER CAPITAL</c:v>
                  </c:pt>
                  <c:pt idx="33">
                    <c:v>BATS</c:v>
                  </c:pt>
                  <c:pt idx="34">
                    <c:v>ALTAN KHOROMSOG</c:v>
                  </c:pt>
                  <c:pt idx="35">
                    <c:v>STOCKLAB SECURITIES</c:v>
                  </c:pt>
                  <c:pt idx="36">
                    <c:v>MERGEN SANAA</c:v>
                  </c:pt>
                  <c:pt idx="37">
                    <c:v>MONGOL KHUVITSAA</c:v>
                  </c:pt>
                  <c:pt idx="38">
                    <c:v>UNDURKHAAN INVEST</c:v>
                  </c:pt>
                  <c:pt idx="39">
                    <c:v>DOMIXSEC</c:v>
                  </c:pt>
                  <c:pt idx="40">
                    <c:v>GATSUURT TRADE</c:v>
                  </c:pt>
                  <c:pt idx="41">
                    <c:v>EURASIA CAPITAL HOLDING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HUNNU EMPIRE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LFTI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STIN</c:v>
                  </c:pt>
                  <c:pt idx="11">
                    <c:v>BUMB</c:v>
                  </c:pt>
                  <c:pt idx="12">
                    <c:v>TCHB</c:v>
                  </c:pt>
                  <c:pt idx="13">
                    <c:v>BZIN</c:v>
                  </c:pt>
                  <c:pt idx="14">
                    <c:v>SILS</c:v>
                  </c:pt>
                  <c:pt idx="15">
                    <c:v>GNDX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RISM</c:v>
                  </c:pt>
                  <c:pt idx="20">
                    <c:v>MICC</c:v>
                  </c:pt>
                  <c:pt idx="21">
                    <c:v>GAUL</c:v>
                  </c:pt>
                  <c:pt idx="22">
                    <c:v>GDSC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ARGB</c:v>
                  </c:pt>
                  <c:pt idx="26">
                    <c:v>GDEV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BULG</c:v>
                  </c:pt>
                  <c:pt idx="32">
                    <c:v>TNGR</c:v>
                  </c:pt>
                  <c:pt idx="33">
                    <c:v>BATS</c:v>
                  </c:pt>
                  <c:pt idx="34">
                    <c:v>ALTN</c:v>
                  </c:pt>
                  <c:pt idx="35">
                    <c:v>STOK</c:v>
                  </c:pt>
                  <c:pt idx="36">
                    <c:v>MERG</c:v>
                  </c:pt>
                  <c:pt idx="37">
                    <c:v>MOHU</c:v>
                  </c:pt>
                  <c:pt idx="38">
                    <c:v>UNDR</c:v>
                  </c:pt>
                  <c:pt idx="39">
                    <c:v>DOMI</c:v>
                  </c:pt>
                  <c:pt idx="40">
                    <c:v>GATR</c:v>
                  </c:pt>
                  <c:pt idx="41">
                    <c:v>ECM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HUN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Sheet1!$G$16:$G$69</c:f>
              <c:numCache>
                <c:formatCode>_(* #,##0.00_);_(* \(#,##0.00\);_(* "-"??_);_(@_)</c:formatCode>
                <c:ptCount val="54"/>
                <c:pt idx="0">
                  <c:v>12870823793.560001</c:v>
                </c:pt>
                <c:pt idx="1">
                  <c:v>2576857669.6399999</c:v>
                </c:pt>
                <c:pt idx="2">
                  <c:v>3100922013.6599998</c:v>
                </c:pt>
                <c:pt idx="3">
                  <c:v>1773624843</c:v>
                </c:pt>
                <c:pt idx="4">
                  <c:v>2080270151.22</c:v>
                </c:pt>
                <c:pt idx="5">
                  <c:v>181800</c:v>
                </c:pt>
                <c:pt idx="6">
                  <c:v>277561789.69</c:v>
                </c:pt>
                <c:pt idx="7">
                  <c:v>339000211.32999998</c:v>
                </c:pt>
                <c:pt idx="8">
                  <c:v>554985252.27999997</c:v>
                </c:pt>
                <c:pt idx="9">
                  <c:v>1001747086.1099999</c:v>
                </c:pt>
                <c:pt idx="10">
                  <c:v>1326001733.1700001</c:v>
                </c:pt>
                <c:pt idx="11">
                  <c:v>473843779.70000005</c:v>
                </c:pt>
                <c:pt idx="12">
                  <c:v>116807974.82000001</c:v>
                </c:pt>
                <c:pt idx="13">
                  <c:v>91895562.340000004</c:v>
                </c:pt>
                <c:pt idx="14">
                  <c:v>666691552</c:v>
                </c:pt>
                <c:pt idx="15">
                  <c:v>2543623.25</c:v>
                </c:pt>
                <c:pt idx="16">
                  <c:v>504375506.69</c:v>
                </c:pt>
                <c:pt idx="17">
                  <c:v>149580442.60999998</c:v>
                </c:pt>
                <c:pt idx="18">
                  <c:v>126857218.56</c:v>
                </c:pt>
                <c:pt idx="19">
                  <c:v>989541</c:v>
                </c:pt>
                <c:pt idx="20">
                  <c:v>24420196</c:v>
                </c:pt>
                <c:pt idx="21">
                  <c:v>42217639.890000001</c:v>
                </c:pt>
                <c:pt idx="22">
                  <c:v>79590119.609999999</c:v>
                </c:pt>
                <c:pt idx="23">
                  <c:v>31544735.120000001</c:v>
                </c:pt>
                <c:pt idx="24">
                  <c:v>506</c:v>
                </c:pt>
                <c:pt idx="25">
                  <c:v>52327902</c:v>
                </c:pt>
                <c:pt idx="26">
                  <c:v>6874164.9199999999</c:v>
                </c:pt>
                <c:pt idx="27">
                  <c:v>47867245.200000003</c:v>
                </c:pt>
                <c:pt idx="28">
                  <c:v>28669089</c:v>
                </c:pt>
                <c:pt idx="29">
                  <c:v>17037619.640000001</c:v>
                </c:pt>
                <c:pt idx="30">
                  <c:v>5982469.7799999993</c:v>
                </c:pt>
                <c:pt idx="31">
                  <c:v>35044972.259999998</c:v>
                </c:pt>
                <c:pt idx="32">
                  <c:v>20777143.379999999</c:v>
                </c:pt>
                <c:pt idx="33">
                  <c:v>38626738.5</c:v>
                </c:pt>
                <c:pt idx="34">
                  <c:v>7058186.2000000002</c:v>
                </c:pt>
                <c:pt idx="35">
                  <c:v>0</c:v>
                </c:pt>
                <c:pt idx="36">
                  <c:v>8715075</c:v>
                </c:pt>
                <c:pt idx="37">
                  <c:v>4059589.4</c:v>
                </c:pt>
                <c:pt idx="38">
                  <c:v>9172545</c:v>
                </c:pt>
                <c:pt idx="39">
                  <c:v>5737865.8700000001</c:v>
                </c:pt>
                <c:pt idx="40">
                  <c:v>154720</c:v>
                </c:pt>
                <c:pt idx="41">
                  <c:v>13749540</c:v>
                </c:pt>
                <c:pt idx="42">
                  <c:v>2798098</c:v>
                </c:pt>
                <c:pt idx="43">
                  <c:v>2294320</c:v>
                </c:pt>
                <c:pt idx="44">
                  <c:v>5514915</c:v>
                </c:pt>
                <c:pt idx="45">
                  <c:v>2156604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LIFETIME INVESTMENT</c:v>
                  </c:pt>
                  <c:pt idx="6">
                    <c:v>INVESCORE CAPITAL</c:v>
                  </c:pt>
                  <c:pt idx="7">
                    <c:v>ULZII&amp;CO CAPITAL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STANDART INVESTMENT</c:v>
                  </c:pt>
                  <c:pt idx="11">
                    <c:v>BUMBAT-ALTAI</c:v>
                  </c:pt>
                  <c:pt idx="12">
                    <c:v>TULGAT CHANDMANI BAYAN</c:v>
                  </c:pt>
                  <c:pt idx="13">
                    <c:v>MIRAE ASSET SECURITIES MONGOLIA</c:v>
                  </c:pt>
                  <c:pt idx="14">
                    <c:v>SILVER LIGHT SECURITIES</c:v>
                  </c:pt>
                  <c:pt idx="15">
                    <c:v>GENDEX</c:v>
                  </c:pt>
                  <c:pt idx="16">
                    <c:v>DELGERKHANGAI SECURITIES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RHINOS INVESTMENT</c:v>
                  </c:pt>
                  <c:pt idx="20">
                    <c:v>MICC</c:v>
                  </c:pt>
                  <c:pt idx="21">
                    <c:v>GAULI</c:v>
                  </c:pt>
                  <c:pt idx="22">
                    <c:v>GOODSEC</c:v>
                  </c:pt>
                  <c:pt idx="23">
                    <c:v>MONSEC</c:v>
                  </c:pt>
                  <c:pt idx="24">
                    <c:v>SECAP</c:v>
                  </c:pt>
                  <c:pt idx="25">
                    <c:v>ARGAI BEST</c:v>
                  </c:pt>
                  <c:pt idx="26">
                    <c:v>GRANDDEVELOPMENT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BULGAN BROKER</c:v>
                  </c:pt>
                  <c:pt idx="32">
                    <c:v>TENGER CAPITAL</c:v>
                  </c:pt>
                  <c:pt idx="33">
                    <c:v>BATS</c:v>
                  </c:pt>
                  <c:pt idx="34">
                    <c:v>ALTAN KHOROMSOG</c:v>
                  </c:pt>
                  <c:pt idx="35">
                    <c:v>STOCKLAB SECURITIES</c:v>
                  </c:pt>
                  <c:pt idx="36">
                    <c:v>MERGEN SANAA</c:v>
                  </c:pt>
                  <c:pt idx="37">
                    <c:v>MONGOL KHUVITSAA</c:v>
                  </c:pt>
                  <c:pt idx="38">
                    <c:v>UNDURKHAAN INVEST</c:v>
                  </c:pt>
                  <c:pt idx="39">
                    <c:v>DOMIXSEC</c:v>
                  </c:pt>
                  <c:pt idx="40">
                    <c:v>GATSUURT TRADE</c:v>
                  </c:pt>
                  <c:pt idx="41">
                    <c:v>EURASIA CAPITAL HOLDING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HUNNU EMPIRE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LFTI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STIN</c:v>
                  </c:pt>
                  <c:pt idx="11">
                    <c:v>BUMB</c:v>
                  </c:pt>
                  <c:pt idx="12">
                    <c:v>TCHB</c:v>
                  </c:pt>
                  <c:pt idx="13">
                    <c:v>BZIN</c:v>
                  </c:pt>
                  <c:pt idx="14">
                    <c:v>SILS</c:v>
                  </c:pt>
                  <c:pt idx="15">
                    <c:v>GNDX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RISM</c:v>
                  </c:pt>
                  <c:pt idx="20">
                    <c:v>MICC</c:v>
                  </c:pt>
                  <c:pt idx="21">
                    <c:v>GAUL</c:v>
                  </c:pt>
                  <c:pt idx="22">
                    <c:v>GDSC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ARGB</c:v>
                  </c:pt>
                  <c:pt idx="26">
                    <c:v>GDEV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BULG</c:v>
                  </c:pt>
                  <c:pt idx="32">
                    <c:v>TNGR</c:v>
                  </c:pt>
                  <c:pt idx="33">
                    <c:v>BATS</c:v>
                  </c:pt>
                  <c:pt idx="34">
                    <c:v>ALTN</c:v>
                  </c:pt>
                  <c:pt idx="35">
                    <c:v>STOK</c:v>
                  </c:pt>
                  <c:pt idx="36">
                    <c:v>MERG</c:v>
                  </c:pt>
                  <c:pt idx="37">
                    <c:v>MOHU</c:v>
                  </c:pt>
                  <c:pt idx="38">
                    <c:v>UNDR</c:v>
                  </c:pt>
                  <c:pt idx="39">
                    <c:v>DOMI</c:v>
                  </c:pt>
                  <c:pt idx="40">
                    <c:v>GATR</c:v>
                  </c:pt>
                  <c:pt idx="41">
                    <c:v>ECM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HUN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Sheet1!$H$16:$H$69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LIFETIME INVESTMENT</c:v>
                  </c:pt>
                  <c:pt idx="6">
                    <c:v>INVESCORE CAPITAL</c:v>
                  </c:pt>
                  <c:pt idx="7">
                    <c:v>ULZII&amp;CO CAPITAL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STANDART INVESTMENT</c:v>
                  </c:pt>
                  <c:pt idx="11">
                    <c:v>BUMBAT-ALTAI</c:v>
                  </c:pt>
                  <c:pt idx="12">
                    <c:v>TULGAT CHANDMANI BAYAN</c:v>
                  </c:pt>
                  <c:pt idx="13">
                    <c:v>MIRAE ASSET SECURITIES MONGOLIA</c:v>
                  </c:pt>
                  <c:pt idx="14">
                    <c:v>SILVER LIGHT SECURITIES</c:v>
                  </c:pt>
                  <c:pt idx="15">
                    <c:v>GENDEX</c:v>
                  </c:pt>
                  <c:pt idx="16">
                    <c:v>DELGERKHANGAI SECURITIES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RHINOS INVESTMENT</c:v>
                  </c:pt>
                  <c:pt idx="20">
                    <c:v>MICC</c:v>
                  </c:pt>
                  <c:pt idx="21">
                    <c:v>GAULI</c:v>
                  </c:pt>
                  <c:pt idx="22">
                    <c:v>GOODSEC</c:v>
                  </c:pt>
                  <c:pt idx="23">
                    <c:v>MONSEC</c:v>
                  </c:pt>
                  <c:pt idx="24">
                    <c:v>SECAP</c:v>
                  </c:pt>
                  <c:pt idx="25">
                    <c:v>ARGAI BEST</c:v>
                  </c:pt>
                  <c:pt idx="26">
                    <c:v>GRANDDEVELOPMENT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BULGAN BROKER</c:v>
                  </c:pt>
                  <c:pt idx="32">
                    <c:v>TENGER CAPITAL</c:v>
                  </c:pt>
                  <c:pt idx="33">
                    <c:v>BATS</c:v>
                  </c:pt>
                  <c:pt idx="34">
                    <c:v>ALTAN KHOROMSOG</c:v>
                  </c:pt>
                  <c:pt idx="35">
                    <c:v>STOCKLAB SECURITIES</c:v>
                  </c:pt>
                  <c:pt idx="36">
                    <c:v>MERGEN SANAA</c:v>
                  </c:pt>
                  <c:pt idx="37">
                    <c:v>MONGOL KHUVITSAA</c:v>
                  </c:pt>
                  <c:pt idx="38">
                    <c:v>UNDURKHAAN INVEST</c:v>
                  </c:pt>
                  <c:pt idx="39">
                    <c:v>DOMIXSEC</c:v>
                  </c:pt>
                  <c:pt idx="40">
                    <c:v>GATSUURT TRADE</c:v>
                  </c:pt>
                  <c:pt idx="41">
                    <c:v>EURASIA CAPITAL HOLDING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HUNNU EMPIRE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LFTI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STIN</c:v>
                  </c:pt>
                  <c:pt idx="11">
                    <c:v>BUMB</c:v>
                  </c:pt>
                  <c:pt idx="12">
                    <c:v>TCHB</c:v>
                  </c:pt>
                  <c:pt idx="13">
                    <c:v>BZIN</c:v>
                  </c:pt>
                  <c:pt idx="14">
                    <c:v>SILS</c:v>
                  </c:pt>
                  <c:pt idx="15">
                    <c:v>GNDX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RISM</c:v>
                  </c:pt>
                  <c:pt idx="20">
                    <c:v>MICC</c:v>
                  </c:pt>
                  <c:pt idx="21">
                    <c:v>GAUL</c:v>
                  </c:pt>
                  <c:pt idx="22">
                    <c:v>GDSC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ARGB</c:v>
                  </c:pt>
                  <c:pt idx="26">
                    <c:v>GDEV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BULG</c:v>
                  </c:pt>
                  <c:pt idx="32">
                    <c:v>TNGR</c:v>
                  </c:pt>
                  <c:pt idx="33">
                    <c:v>BATS</c:v>
                  </c:pt>
                  <c:pt idx="34">
                    <c:v>ALTN</c:v>
                  </c:pt>
                  <c:pt idx="35">
                    <c:v>STOK</c:v>
                  </c:pt>
                  <c:pt idx="36">
                    <c:v>MERG</c:v>
                  </c:pt>
                  <c:pt idx="37">
                    <c:v>MOHU</c:v>
                  </c:pt>
                  <c:pt idx="38">
                    <c:v>UNDR</c:v>
                  </c:pt>
                  <c:pt idx="39">
                    <c:v>DOMI</c:v>
                  </c:pt>
                  <c:pt idx="40">
                    <c:v>GATR</c:v>
                  </c:pt>
                  <c:pt idx="41">
                    <c:v>ECM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HUN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Sheet1!$I$16:$I$69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29650</c:v>
                </c:pt>
                <c:pt idx="2">
                  <c:v>0</c:v>
                </c:pt>
                <c:pt idx="3">
                  <c:v>20000</c:v>
                </c:pt>
                <c:pt idx="4">
                  <c:v>307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19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LIFETIME INVESTMENT</c:v>
                  </c:pt>
                  <c:pt idx="6">
                    <c:v>INVESCORE CAPITAL</c:v>
                  </c:pt>
                  <c:pt idx="7">
                    <c:v>ULZII&amp;CO CAPITAL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STANDART INVESTMENT</c:v>
                  </c:pt>
                  <c:pt idx="11">
                    <c:v>BUMBAT-ALTAI</c:v>
                  </c:pt>
                  <c:pt idx="12">
                    <c:v>TULGAT CHANDMANI BAYAN</c:v>
                  </c:pt>
                  <c:pt idx="13">
                    <c:v>MIRAE ASSET SECURITIES MONGOLIA</c:v>
                  </c:pt>
                  <c:pt idx="14">
                    <c:v>SILVER LIGHT SECURITIES</c:v>
                  </c:pt>
                  <c:pt idx="15">
                    <c:v>GENDEX</c:v>
                  </c:pt>
                  <c:pt idx="16">
                    <c:v>DELGERKHANGAI SECURITIES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RHINOS INVESTMENT</c:v>
                  </c:pt>
                  <c:pt idx="20">
                    <c:v>MICC</c:v>
                  </c:pt>
                  <c:pt idx="21">
                    <c:v>GAULI</c:v>
                  </c:pt>
                  <c:pt idx="22">
                    <c:v>GOODSEC</c:v>
                  </c:pt>
                  <c:pt idx="23">
                    <c:v>MONSEC</c:v>
                  </c:pt>
                  <c:pt idx="24">
                    <c:v>SECAP</c:v>
                  </c:pt>
                  <c:pt idx="25">
                    <c:v>ARGAI BEST</c:v>
                  </c:pt>
                  <c:pt idx="26">
                    <c:v>GRANDDEVELOPMENT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BULGAN BROKER</c:v>
                  </c:pt>
                  <c:pt idx="32">
                    <c:v>TENGER CAPITAL</c:v>
                  </c:pt>
                  <c:pt idx="33">
                    <c:v>BATS</c:v>
                  </c:pt>
                  <c:pt idx="34">
                    <c:v>ALTAN KHOROMSOG</c:v>
                  </c:pt>
                  <c:pt idx="35">
                    <c:v>STOCKLAB SECURITIES</c:v>
                  </c:pt>
                  <c:pt idx="36">
                    <c:v>MERGEN SANAA</c:v>
                  </c:pt>
                  <c:pt idx="37">
                    <c:v>MONGOL KHUVITSAA</c:v>
                  </c:pt>
                  <c:pt idx="38">
                    <c:v>UNDURKHAAN INVEST</c:v>
                  </c:pt>
                  <c:pt idx="39">
                    <c:v>DOMIXSEC</c:v>
                  </c:pt>
                  <c:pt idx="40">
                    <c:v>GATSUURT TRADE</c:v>
                  </c:pt>
                  <c:pt idx="41">
                    <c:v>EURASIA CAPITAL HOLDING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HUNNU EMPIRE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LFTI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STIN</c:v>
                  </c:pt>
                  <c:pt idx="11">
                    <c:v>BUMB</c:v>
                  </c:pt>
                  <c:pt idx="12">
                    <c:v>TCHB</c:v>
                  </c:pt>
                  <c:pt idx="13">
                    <c:v>BZIN</c:v>
                  </c:pt>
                  <c:pt idx="14">
                    <c:v>SILS</c:v>
                  </c:pt>
                  <c:pt idx="15">
                    <c:v>GNDX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RISM</c:v>
                  </c:pt>
                  <c:pt idx="20">
                    <c:v>MICC</c:v>
                  </c:pt>
                  <c:pt idx="21">
                    <c:v>GAUL</c:v>
                  </c:pt>
                  <c:pt idx="22">
                    <c:v>GDSC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ARGB</c:v>
                  </c:pt>
                  <c:pt idx="26">
                    <c:v>GDEV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BULG</c:v>
                  </c:pt>
                  <c:pt idx="32">
                    <c:v>TNGR</c:v>
                  </c:pt>
                  <c:pt idx="33">
                    <c:v>BATS</c:v>
                  </c:pt>
                  <c:pt idx="34">
                    <c:v>ALTN</c:v>
                  </c:pt>
                  <c:pt idx="35">
                    <c:v>STOK</c:v>
                  </c:pt>
                  <c:pt idx="36">
                    <c:v>MERG</c:v>
                  </c:pt>
                  <c:pt idx="37">
                    <c:v>MOHU</c:v>
                  </c:pt>
                  <c:pt idx="38">
                    <c:v>UNDR</c:v>
                  </c:pt>
                  <c:pt idx="39">
                    <c:v>DOMI</c:v>
                  </c:pt>
                  <c:pt idx="40">
                    <c:v>GATR</c:v>
                  </c:pt>
                  <c:pt idx="41">
                    <c:v>ECM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HUN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Sheet1!$J$16:$J$69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7965000000</c:v>
                </c:pt>
                <c:pt idx="2">
                  <c:v>0</c:v>
                </c:pt>
                <c:pt idx="3">
                  <c:v>2000000000</c:v>
                </c:pt>
                <c:pt idx="4">
                  <c:v>30700000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1000000</c:v>
                </c:pt>
                <c:pt idx="9">
                  <c:v>1000000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400000</c:v>
                </c:pt>
                <c:pt idx="22">
                  <c:v>1900000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LIFETIME INVESTMENT</c:v>
                  </c:pt>
                  <c:pt idx="6">
                    <c:v>INVESCORE CAPITAL</c:v>
                  </c:pt>
                  <c:pt idx="7">
                    <c:v>ULZII&amp;CO CAPITAL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STANDART INVESTMENT</c:v>
                  </c:pt>
                  <c:pt idx="11">
                    <c:v>BUMBAT-ALTAI</c:v>
                  </c:pt>
                  <c:pt idx="12">
                    <c:v>TULGAT CHANDMANI BAYAN</c:v>
                  </c:pt>
                  <c:pt idx="13">
                    <c:v>MIRAE ASSET SECURITIES MONGOLIA</c:v>
                  </c:pt>
                  <c:pt idx="14">
                    <c:v>SILVER LIGHT SECURITIES</c:v>
                  </c:pt>
                  <c:pt idx="15">
                    <c:v>GENDEX</c:v>
                  </c:pt>
                  <c:pt idx="16">
                    <c:v>DELGERKHANGAI SECURITIES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RHINOS INVESTMENT</c:v>
                  </c:pt>
                  <c:pt idx="20">
                    <c:v>MICC</c:v>
                  </c:pt>
                  <c:pt idx="21">
                    <c:v>GAULI</c:v>
                  </c:pt>
                  <c:pt idx="22">
                    <c:v>GOODSEC</c:v>
                  </c:pt>
                  <c:pt idx="23">
                    <c:v>MONSEC</c:v>
                  </c:pt>
                  <c:pt idx="24">
                    <c:v>SECAP</c:v>
                  </c:pt>
                  <c:pt idx="25">
                    <c:v>ARGAI BEST</c:v>
                  </c:pt>
                  <c:pt idx="26">
                    <c:v>GRANDDEVELOPMENT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BULGAN BROKER</c:v>
                  </c:pt>
                  <c:pt idx="32">
                    <c:v>TENGER CAPITAL</c:v>
                  </c:pt>
                  <c:pt idx="33">
                    <c:v>BATS</c:v>
                  </c:pt>
                  <c:pt idx="34">
                    <c:v>ALTAN KHOROMSOG</c:v>
                  </c:pt>
                  <c:pt idx="35">
                    <c:v>STOCKLAB SECURITIES</c:v>
                  </c:pt>
                  <c:pt idx="36">
                    <c:v>MERGEN SANAA</c:v>
                  </c:pt>
                  <c:pt idx="37">
                    <c:v>MONGOL KHUVITSAA</c:v>
                  </c:pt>
                  <c:pt idx="38">
                    <c:v>UNDURKHAAN INVEST</c:v>
                  </c:pt>
                  <c:pt idx="39">
                    <c:v>DOMIXSEC</c:v>
                  </c:pt>
                  <c:pt idx="40">
                    <c:v>GATSUURT TRADE</c:v>
                  </c:pt>
                  <c:pt idx="41">
                    <c:v>EURASIA CAPITAL HOLDING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HUNNU EMPIRE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LFTI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STIN</c:v>
                  </c:pt>
                  <c:pt idx="11">
                    <c:v>BUMB</c:v>
                  </c:pt>
                  <c:pt idx="12">
                    <c:v>TCHB</c:v>
                  </c:pt>
                  <c:pt idx="13">
                    <c:v>BZIN</c:v>
                  </c:pt>
                  <c:pt idx="14">
                    <c:v>SILS</c:v>
                  </c:pt>
                  <c:pt idx="15">
                    <c:v>GNDX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RISM</c:v>
                  </c:pt>
                  <c:pt idx="20">
                    <c:v>MICC</c:v>
                  </c:pt>
                  <c:pt idx="21">
                    <c:v>GAUL</c:v>
                  </c:pt>
                  <c:pt idx="22">
                    <c:v>GDSC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ARGB</c:v>
                  </c:pt>
                  <c:pt idx="26">
                    <c:v>GDEV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BULG</c:v>
                  </c:pt>
                  <c:pt idx="32">
                    <c:v>TNGR</c:v>
                  </c:pt>
                  <c:pt idx="33">
                    <c:v>BATS</c:v>
                  </c:pt>
                  <c:pt idx="34">
                    <c:v>ALTN</c:v>
                  </c:pt>
                  <c:pt idx="35">
                    <c:v>STOK</c:v>
                  </c:pt>
                  <c:pt idx="36">
                    <c:v>MERG</c:v>
                  </c:pt>
                  <c:pt idx="37">
                    <c:v>MOHU</c:v>
                  </c:pt>
                  <c:pt idx="38">
                    <c:v>UNDR</c:v>
                  </c:pt>
                  <c:pt idx="39">
                    <c:v>DOMI</c:v>
                  </c:pt>
                  <c:pt idx="40">
                    <c:v>GATR</c:v>
                  </c:pt>
                  <c:pt idx="41">
                    <c:v>ECM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HUN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Sheet1!$K$16:$K$69</c:f>
              <c:numCache>
                <c:formatCode>_(* #,##0.00_);_(* \(#,##0.00\);_(* "-"??_);_(@_)</c:formatCode>
                <c:ptCount val="54"/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LIFETIME INVESTMENT</c:v>
                  </c:pt>
                  <c:pt idx="6">
                    <c:v>INVESCORE CAPITAL</c:v>
                  </c:pt>
                  <c:pt idx="7">
                    <c:v>ULZII&amp;CO CAPITAL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STANDART INVESTMENT</c:v>
                  </c:pt>
                  <c:pt idx="11">
                    <c:v>BUMBAT-ALTAI</c:v>
                  </c:pt>
                  <c:pt idx="12">
                    <c:v>TULGAT CHANDMANI BAYAN</c:v>
                  </c:pt>
                  <c:pt idx="13">
                    <c:v>MIRAE ASSET SECURITIES MONGOLIA</c:v>
                  </c:pt>
                  <c:pt idx="14">
                    <c:v>SILVER LIGHT SECURITIES</c:v>
                  </c:pt>
                  <c:pt idx="15">
                    <c:v>GENDEX</c:v>
                  </c:pt>
                  <c:pt idx="16">
                    <c:v>DELGERKHANGAI SECURITIES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RHINOS INVESTMENT</c:v>
                  </c:pt>
                  <c:pt idx="20">
                    <c:v>MICC</c:v>
                  </c:pt>
                  <c:pt idx="21">
                    <c:v>GAULI</c:v>
                  </c:pt>
                  <c:pt idx="22">
                    <c:v>GOODSEC</c:v>
                  </c:pt>
                  <c:pt idx="23">
                    <c:v>MONSEC</c:v>
                  </c:pt>
                  <c:pt idx="24">
                    <c:v>SECAP</c:v>
                  </c:pt>
                  <c:pt idx="25">
                    <c:v>ARGAI BEST</c:v>
                  </c:pt>
                  <c:pt idx="26">
                    <c:v>GRANDDEVELOPMENT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BULGAN BROKER</c:v>
                  </c:pt>
                  <c:pt idx="32">
                    <c:v>TENGER CAPITAL</c:v>
                  </c:pt>
                  <c:pt idx="33">
                    <c:v>BATS</c:v>
                  </c:pt>
                  <c:pt idx="34">
                    <c:v>ALTAN KHOROMSOG</c:v>
                  </c:pt>
                  <c:pt idx="35">
                    <c:v>STOCKLAB SECURITIES</c:v>
                  </c:pt>
                  <c:pt idx="36">
                    <c:v>MERGEN SANAA</c:v>
                  </c:pt>
                  <c:pt idx="37">
                    <c:v>MONGOL KHUVITSAA</c:v>
                  </c:pt>
                  <c:pt idx="38">
                    <c:v>UNDURKHAAN INVEST</c:v>
                  </c:pt>
                  <c:pt idx="39">
                    <c:v>DOMIXSEC</c:v>
                  </c:pt>
                  <c:pt idx="40">
                    <c:v>GATSUURT TRADE</c:v>
                  </c:pt>
                  <c:pt idx="41">
                    <c:v>EURASIA CAPITAL HOLDING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HUNNU EMPIRE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LFTI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STIN</c:v>
                  </c:pt>
                  <c:pt idx="11">
                    <c:v>BUMB</c:v>
                  </c:pt>
                  <c:pt idx="12">
                    <c:v>TCHB</c:v>
                  </c:pt>
                  <c:pt idx="13">
                    <c:v>BZIN</c:v>
                  </c:pt>
                  <c:pt idx="14">
                    <c:v>SILS</c:v>
                  </c:pt>
                  <c:pt idx="15">
                    <c:v>GNDX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RISM</c:v>
                  </c:pt>
                  <c:pt idx="20">
                    <c:v>MICC</c:v>
                  </c:pt>
                  <c:pt idx="21">
                    <c:v>GAUL</c:v>
                  </c:pt>
                  <c:pt idx="22">
                    <c:v>GDSC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ARGB</c:v>
                  </c:pt>
                  <c:pt idx="26">
                    <c:v>GDEV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BULG</c:v>
                  </c:pt>
                  <c:pt idx="32">
                    <c:v>TNGR</c:v>
                  </c:pt>
                  <c:pt idx="33">
                    <c:v>BATS</c:v>
                  </c:pt>
                  <c:pt idx="34">
                    <c:v>ALTN</c:v>
                  </c:pt>
                  <c:pt idx="35">
                    <c:v>STOK</c:v>
                  </c:pt>
                  <c:pt idx="36">
                    <c:v>MERG</c:v>
                  </c:pt>
                  <c:pt idx="37">
                    <c:v>MOHU</c:v>
                  </c:pt>
                  <c:pt idx="38">
                    <c:v>UNDR</c:v>
                  </c:pt>
                  <c:pt idx="39">
                    <c:v>DOMI</c:v>
                  </c:pt>
                  <c:pt idx="40">
                    <c:v>GATR</c:v>
                  </c:pt>
                  <c:pt idx="41">
                    <c:v>ECM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HUN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Sheet1!$L$16:$L$69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6442237</c:v>
                </c:pt>
                <c:pt idx="2">
                  <c:v>5164998</c:v>
                </c:pt>
                <c:pt idx="3">
                  <c:v>2786182</c:v>
                </c:pt>
                <c:pt idx="4">
                  <c:v>5003448</c:v>
                </c:pt>
                <c:pt idx="5">
                  <c:v>7272</c:v>
                </c:pt>
                <c:pt idx="6">
                  <c:v>86532</c:v>
                </c:pt>
                <c:pt idx="7">
                  <c:v>2065192</c:v>
                </c:pt>
                <c:pt idx="8">
                  <c:v>1590735</c:v>
                </c:pt>
                <c:pt idx="9">
                  <c:v>1699686</c:v>
                </c:pt>
                <c:pt idx="10">
                  <c:v>1138766</c:v>
                </c:pt>
                <c:pt idx="11">
                  <c:v>1483518</c:v>
                </c:pt>
                <c:pt idx="12">
                  <c:v>16546</c:v>
                </c:pt>
                <c:pt idx="13">
                  <c:v>325896</c:v>
                </c:pt>
                <c:pt idx="14">
                  <c:v>420547</c:v>
                </c:pt>
                <c:pt idx="15">
                  <c:v>3797</c:v>
                </c:pt>
                <c:pt idx="16">
                  <c:v>53925</c:v>
                </c:pt>
                <c:pt idx="17">
                  <c:v>154660</c:v>
                </c:pt>
                <c:pt idx="18">
                  <c:v>267946</c:v>
                </c:pt>
                <c:pt idx="19">
                  <c:v>5481</c:v>
                </c:pt>
                <c:pt idx="20">
                  <c:v>22371</c:v>
                </c:pt>
                <c:pt idx="21">
                  <c:v>69472</c:v>
                </c:pt>
                <c:pt idx="22">
                  <c:v>143899</c:v>
                </c:pt>
                <c:pt idx="23">
                  <c:v>148568</c:v>
                </c:pt>
                <c:pt idx="24">
                  <c:v>23</c:v>
                </c:pt>
                <c:pt idx="25">
                  <c:v>11054</c:v>
                </c:pt>
                <c:pt idx="26">
                  <c:v>22174</c:v>
                </c:pt>
                <c:pt idx="27">
                  <c:v>40077</c:v>
                </c:pt>
                <c:pt idx="28">
                  <c:v>346255</c:v>
                </c:pt>
                <c:pt idx="29">
                  <c:v>44976</c:v>
                </c:pt>
                <c:pt idx="30">
                  <c:v>1930</c:v>
                </c:pt>
                <c:pt idx="31">
                  <c:v>116083</c:v>
                </c:pt>
                <c:pt idx="32">
                  <c:v>77949</c:v>
                </c:pt>
                <c:pt idx="33">
                  <c:v>1643691</c:v>
                </c:pt>
                <c:pt idx="34">
                  <c:v>8959</c:v>
                </c:pt>
                <c:pt idx="35">
                  <c:v>0</c:v>
                </c:pt>
                <c:pt idx="36">
                  <c:v>11564</c:v>
                </c:pt>
                <c:pt idx="37">
                  <c:v>18815</c:v>
                </c:pt>
                <c:pt idx="38">
                  <c:v>4833</c:v>
                </c:pt>
                <c:pt idx="39">
                  <c:v>85714</c:v>
                </c:pt>
                <c:pt idx="40">
                  <c:v>1040</c:v>
                </c:pt>
                <c:pt idx="41">
                  <c:v>2034</c:v>
                </c:pt>
                <c:pt idx="42">
                  <c:v>3248</c:v>
                </c:pt>
                <c:pt idx="43">
                  <c:v>599</c:v>
                </c:pt>
                <c:pt idx="44">
                  <c:v>3725</c:v>
                </c:pt>
                <c:pt idx="45">
                  <c:v>5297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LIFETIME INVESTMENT</c:v>
                  </c:pt>
                  <c:pt idx="6">
                    <c:v>INVESCORE CAPITAL</c:v>
                  </c:pt>
                  <c:pt idx="7">
                    <c:v>ULZII&amp;CO CAPITAL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STANDART INVESTMENT</c:v>
                  </c:pt>
                  <c:pt idx="11">
                    <c:v>BUMBAT-ALTAI</c:v>
                  </c:pt>
                  <c:pt idx="12">
                    <c:v>TULGAT CHANDMANI BAYAN</c:v>
                  </c:pt>
                  <c:pt idx="13">
                    <c:v>MIRAE ASSET SECURITIES MONGOLIA</c:v>
                  </c:pt>
                  <c:pt idx="14">
                    <c:v>SILVER LIGHT SECURITIES</c:v>
                  </c:pt>
                  <c:pt idx="15">
                    <c:v>GENDEX</c:v>
                  </c:pt>
                  <c:pt idx="16">
                    <c:v>DELGERKHANGAI SECURITIES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RHINOS INVESTMENT</c:v>
                  </c:pt>
                  <c:pt idx="20">
                    <c:v>MICC</c:v>
                  </c:pt>
                  <c:pt idx="21">
                    <c:v>GAULI</c:v>
                  </c:pt>
                  <c:pt idx="22">
                    <c:v>GOODSEC</c:v>
                  </c:pt>
                  <c:pt idx="23">
                    <c:v>MONSEC</c:v>
                  </c:pt>
                  <c:pt idx="24">
                    <c:v>SECAP</c:v>
                  </c:pt>
                  <c:pt idx="25">
                    <c:v>ARGAI BEST</c:v>
                  </c:pt>
                  <c:pt idx="26">
                    <c:v>GRANDDEVELOPMENT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BULGAN BROKER</c:v>
                  </c:pt>
                  <c:pt idx="32">
                    <c:v>TENGER CAPITAL</c:v>
                  </c:pt>
                  <c:pt idx="33">
                    <c:v>BATS</c:v>
                  </c:pt>
                  <c:pt idx="34">
                    <c:v>ALTAN KHOROMSOG</c:v>
                  </c:pt>
                  <c:pt idx="35">
                    <c:v>STOCKLAB SECURITIES</c:v>
                  </c:pt>
                  <c:pt idx="36">
                    <c:v>MERGEN SANAA</c:v>
                  </c:pt>
                  <c:pt idx="37">
                    <c:v>MONGOL KHUVITSAA</c:v>
                  </c:pt>
                  <c:pt idx="38">
                    <c:v>UNDURKHAAN INVEST</c:v>
                  </c:pt>
                  <c:pt idx="39">
                    <c:v>DOMIXSEC</c:v>
                  </c:pt>
                  <c:pt idx="40">
                    <c:v>GATSUURT TRADE</c:v>
                  </c:pt>
                  <c:pt idx="41">
                    <c:v>EURASIA CAPITAL HOLDING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HUNNU EMPIRE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LFTI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STIN</c:v>
                  </c:pt>
                  <c:pt idx="11">
                    <c:v>BUMB</c:v>
                  </c:pt>
                  <c:pt idx="12">
                    <c:v>TCHB</c:v>
                  </c:pt>
                  <c:pt idx="13">
                    <c:v>BZIN</c:v>
                  </c:pt>
                  <c:pt idx="14">
                    <c:v>SILS</c:v>
                  </c:pt>
                  <c:pt idx="15">
                    <c:v>GNDX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RISM</c:v>
                  </c:pt>
                  <c:pt idx="20">
                    <c:v>MICC</c:v>
                  </c:pt>
                  <c:pt idx="21">
                    <c:v>GAUL</c:v>
                  </c:pt>
                  <c:pt idx="22">
                    <c:v>GDSC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ARGB</c:v>
                  </c:pt>
                  <c:pt idx="26">
                    <c:v>GDEV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BULG</c:v>
                  </c:pt>
                  <c:pt idx="32">
                    <c:v>TNGR</c:v>
                  </c:pt>
                  <c:pt idx="33">
                    <c:v>BATS</c:v>
                  </c:pt>
                  <c:pt idx="34">
                    <c:v>ALTN</c:v>
                  </c:pt>
                  <c:pt idx="35">
                    <c:v>STOK</c:v>
                  </c:pt>
                  <c:pt idx="36">
                    <c:v>MERG</c:v>
                  </c:pt>
                  <c:pt idx="37">
                    <c:v>MOHU</c:v>
                  </c:pt>
                  <c:pt idx="38">
                    <c:v>UNDR</c:v>
                  </c:pt>
                  <c:pt idx="39">
                    <c:v>DOMI</c:v>
                  </c:pt>
                  <c:pt idx="40">
                    <c:v>GATR</c:v>
                  </c:pt>
                  <c:pt idx="41">
                    <c:v>ECM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HUN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Sheet1!$M$16:$M$69</c:f>
              <c:numCache>
                <c:formatCode>_(* #,##0.00_);_(* \(#,##0.00\);_(* "-"??_);_(@_)</c:formatCode>
                <c:ptCount val="54"/>
                <c:pt idx="0">
                  <c:v>12870823793.560001</c:v>
                </c:pt>
                <c:pt idx="1">
                  <c:v>2583329556.6399999</c:v>
                </c:pt>
                <c:pt idx="2">
                  <c:v>3106087011.6599998</c:v>
                </c:pt>
                <c:pt idx="3">
                  <c:v>1776431025</c:v>
                </c:pt>
                <c:pt idx="4">
                  <c:v>2085273906.22</c:v>
                </c:pt>
                <c:pt idx="5">
                  <c:v>189072</c:v>
                </c:pt>
                <c:pt idx="6">
                  <c:v>277648321.69</c:v>
                </c:pt>
                <c:pt idx="7">
                  <c:v>341065403.32999998</c:v>
                </c:pt>
                <c:pt idx="8">
                  <c:v>556575997.27999997</c:v>
                </c:pt>
                <c:pt idx="9">
                  <c:v>1003446782.1099999</c:v>
                </c:pt>
                <c:pt idx="10">
                  <c:v>1327140499.1700001</c:v>
                </c:pt>
                <c:pt idx="11">
                  <c:v>475327297.70000005</c:v>
                </c:pt>
                <c:pt idx="12">
                  <c:v>116824520.82000001</c:v>
                </c:pt>
                <c:pt idx="13">
                  <c:v>92221458.340000004</c:v>
                </c:pt>
                <c:pt idx="14">
                  <c:v>667112099</c:v>
                </c:pt>
                <c:pt idx="15">
                  <c:v>2547420.25</c:v>
                </c:pt>
                <c:pt idx="16">
                  <c:v>504429431.69</c:v>
                </c:pt>
                <c:pt idx="17">
                  <c:v>149735102.60999998</c:v>
                </c:pt>
                <c:pt idx="18">
                  <c:v>127125164.56</c:v>
                </c:pt>
                <c:pt idx="19">
                  <c:v>995022</c:v>
                </c:pt>
                <c:pt idx="20">
                  <c:v>24442567</c:v>
                </c:pt>
                <c:pt idx="21">
                  <c:v>42287115.890000001</c:v>
                </c:pt>
                <c:pt idx="22">
                  <c:v>79734037.609999999</c:v>
                </c:pt>
                <c:pt idx="23">
                  <c:v>31693303.120000001</c:v>
                </c:pt>
                <c:pt idx="24">
                  <c:v>529</c:v>
                </c:pt>
                <c:pt idx="25">
                  <c:v>52338956</c:v>
                </c:pt>
                <c:pt idx="26">
                  <c:v>6896338.9199999999</c:v>
                </c:pt>
                <c:pt idx="27">
                  <c:v>47907322.200000003</c:v>
                </c:pt>
                <c:pt idx="28">
                  <c:v>29015344</c:v>
                </c:pt>
                <c:pt idx="29">
                  <c:v>17082595.640000001</c:v>
                </c:pt>
                <c:pt idx="30">
                  <c:v>5984399.7799999993</c:v>
                </c:pt>
                <c:pt idx="31">
                  <c:v>35161055.259999998</c:v>
                </c:pt>
                <c:pt idx="32">
                  <c:v>20855092.379999999</c:v>
                </c:pt>
                <c:pt idx="33">
                  <c:v>40270429.5</c:v>
                </c:pt>
                <c:pt idx="34">
                  <c:v>7067145.2000000002</c:v>
                </c:pt>
                <c:pt idx="35">
                  <c:v>0</c:v>
                </c:pt>
                <c:pt idx="36">
                  <c:v>8726639</c:v>
                </c:pt>
                <c:pt idx="37">
                  <c:v>4078404.4</c:v>
                </c:pt>
                <c:pt idx="38">
                  <c:v>9177378</c:v>
                </c:pt>
                <c:pt idx="39">
                  <c:v>5823579.8700000001</c:v>
                </c:pt>
                <c:pt idx="40">
                  <c:v>155760</c:v>
                </c:pt>
                <c:pt idx="41">
                  <c:v>13751574</c:v>
                </c:pt>
                <c:pt idx="42">
                  <c:v>2801346</c:v>
                </c:pt>
                <c:pt idx="43">
                  <c:v>2294919</c:v>
                </c:pt>
                <c:pt idx="44">
                  <c:v>5518640</c:v>
                </c:pt>
                <c:pt idx="45">
                  <c:v>2161901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LIFETIME INVESTMENT</c:v>
                  </c:pt>
                  <c:pt idx="6">
                    <c:v>INVESCORE CAPITAL</c:v>
                  </c:pt>
                  <c:pt idx="7">
                    <c:v>ULZII&amp;CO CAPITAL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STANDART INVESTMENT</c:v>
                  </c:pt>
                  <c:pt idx="11">
                    <c:v>BUMBAT-ALTAI</c:v>
                  </c:pt>
                  <c:pt idx="12">
                    <c:v>TULGAT CHANDMANI BAYAN</c:v>
                  </c:pt>
                  <c:pt idx="13">
                    <c:v>MIRAE ASSET SECURITIES MONGOLIA</c:v>
                  </c:pt>
                  <c:pt idx="14">
                    <c:v>SILVER LIGHT SECURITIES</c:v>
                  </c:pt>
                  <c:pt idx="15">
                    <c:v>GENDEX</c:v>
                  </c:pt>
                  <c:pt idx="16">
                    <c:v>DELGERKHANGAI SECURITIES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RHINOS INVESTMENT</c:v>
                  </c:pt>
                  <c:pt idx="20">
                    <c:v>MICC</c:v>
                  </c:pt>
                  <c:pt idx="21">
                    <c:v>GAULI</c:v>
                  </c:pt>
                  <c:pt idx="22">
                    <c:v>GOODSEC</c:v>
                  </c:pt>
                  <c:pt idx="23">
                    <c:v>MONSEC</c:v>
                  </c:pt>
                  <c:pt idx="24">
                    <c:v>SECAP</c:v>
                  </c:pt>
                  <c:pt idx="25">
                    <c:v>ARGAI BEST</c:v>
                  </c:pt>
                  <c:pt idx="26">
                    <c:v>GRANDDEVELOPMENT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BULGAN BROKER</c:v>
                  </c:pt>
                  <c:pt idx="32">
                    <c:v>TENGER CAPITAL</c:v>
                  </c:pt>
                  <c:pt idx="33">
                    <c:v>BATS</c:v>
                  </c:pt>
                  <c:pt idx="34">
                    <c:v>ALTAN KHOROMSOG</c:v>
                  </c:pt>
                  <c:pt idx="35">
                    <c:v>STOCKLAB SECURITIES</c:v>
                  </c:pt>
                  <c:pt idx="36">
                    <c:v>MERGEN SANAA</c:v>
                  </c:pt>
                  <c:pt idx="37">
                    <c:v>MONGOL KHUVITSAA</c:v>
                  </c:pt>
                  <c:pt idx="38">
                    <c:v>UNDURKHAAN INVEST</c:v>
                  </c:pt>
                  <c:pt idx="39">
                    <c:v>DOMIXSEC</c:v>
                  </c:pt>
                  <c:pt idx="40">
                    <c:v>GATSUURT TRADE</c:v>
                  </c:pt>
                  <c:pt idx="41">
                    <c:v>EURASIA CAPITAL HOLDING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HUNNU EMPIRE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LFTI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STIN</c:v>
                  </c:pt>
                  <c:pt idx="11">
                    <c:v>BUMB</c:v>
                  </c:pt>
                  <c:pt idx="12">
                    <c:v>TCHB</c:v>
                  </c:pt>
                  <c:pt idx="13">
                    <c:v>BZIN</c:v>
                  </c:pt>
                  <c:pt idx="14">
                    <c:v>SILS</c:v>
                  </c:pt>
                  <c:pt idx="15">
                    <c:v>GNDX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RISM</c:v>
                  </c:pt>
                  <c:pt idx="20">
                    <c:v>MICC</c:v>
                  </c:pt>
                  <c:pt idx="21">
                    <c:v>GAUL</c:v>
                  </c:pt>
                  <c:pt idx="22">
                    <c:v>GDSC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ARGB</c:v>
                  </c:pt>
                  <c:pt idx="26">
                    <c:v>GDEV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BULG</c:v>
                  </c:pt>
                  <c:pt idx="32">
                    <c:v>TNGR</c:v>
                  </c:pt>
                  <c:pt idx="33">
                    <c:v>BATS</c:v>
                  </c:pt>
                  <c:pt idx="34">
                    <c:v>ALTN</c:v>
                  </c:pt>
                  <c:pt idx="35">
                    <c:v>STOK</c:v>
                  </c:pt>
                  <c:pt idx="36">
                    <c:v>MERG</c:v>
                  </c:pt>
                  <c:pt idx="37">
                    <c:v>MOHU</c:v>
                  </c:pt>
                  <c:pt idx="38">
                    <c:v>UNDR</c:v>
                  </c:pt>
                  <c:pt idx="39">
                    <c:v>DOMI</c:v>
                  </c:pt>
                  <c:pt idx="40">
                    <c:v>GATR</c:v>
                  </c:pt>
                  <c:pt idx="41">
                    <c:v>ECM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HUN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Sheet1!$N$16:$N$69</c:f>
              <c:numCache>
                <c:formatCode>_(* #,##0.00_);_(* \(#,##0.00\);_(* "-"??_);_(@_)</c:formatCode>
                <c:ptCount val="54"/>
                <c:pt idx="0">
                  <c:v>84429782023.190002</c:v>
                </c:pt>
                <c:pt idx="1">
                  <c:v>46325568604.150002</c:v>
                </c:pt>
                <c:pt idx="2">
                  <c:v>32952448151.790001</c:v>
                </c:pt>
                <c:pt idx="3">
                  <c:v>26472620848.34</c:v>
                </c:pt>
                <c:pt idx="4">
                  <c:v>16350400942.950001</c:v>
                </c:pt>
                <c:pt idx="5">
                  <c:v>5538567890.6999998</c:v>
                </c:pt>
                <c:pt idx="6">
                  <c:v>5251794706.8900003</c:v>
                </c:pt>
                <c:pt idx="7">
                  <c:v>4719018559.6199999</c:v>
                </c:pt>
                <c:pt idx="8">
                  <c:v>3494730403.9200001</c:v>
                </c:pt>
                <c:pt idx="9">
                  <c:v>2796821756.3899999</c:v>
                </c:pt>
                <c:pt idx="10">
                  <c:v>2204951011.5799999</c:v>
                </c:pt>
                <c:pt idx="11">
                  <c:v>1680321902.8800001</c:v>
                </c:pt>
                <c:pt idx="12">
                  <c:v>978778869.89999998</c:v>
                </c:pt>
                <c:pt idx="13">
                  <c:v>901365637.79999995</c:v>
                </c:pt>
                <c:pt idx="14">
                  <c:v>666691552</c:v>
                </c:pt>
                <c:pt idx="15">
                  <c:v>633653420.35000002</c:v>
                </c:pt>
                <c:pt idx="16">
                  <c:v>599710470.24000001</c:v>
                </c:pt>
                <c:pt idx="17">
                  <c:v>556404258.21000004</c:v>
                </c:pt>
                <c:pt idx="18">
                  <c:v>535764861.27999997</c:v>
                </c:pt>
                <c:pt idx="19">
                  <c:v>466691142.10000002</c:v>
                </c:pt>
                <c:pt idx="20">
                  <c:v>282221076.14999998</c:v>
                </c:pt>
                <c:pt idx="21">
                  <c:v>279598856.70999998</c:v>
                </c:pt>
                <c:pt idx="22">
                  <c:v>271628328.63999999</c:v>
                </c:pt>
                <c:pt idx="23">
                  <c:v>156484882.31999999</c:v>
                </c:pt>
                <c:pt idx="24">
                  <c:v>131506495.92</c:v>
                </c:pt>
                <c:pt idx="25">
                  <c:v>129717774.42</c:v>
                </c:pt>
                <c:pt idx="26">
                  <c:v>124594597.38</c:v>
                </c:pt>
                <c:pt idx="27">
                  <c:v>117075315.77</c:v>
                </c:pt>
                <c:pt idx="28">
                  <c:v>82200423.599999994</c:v>
                </c:pt>
                <c:pt idx="29">
                  <c:v>61715997.310000002</c:v>
                </c:pt>
                <c:pt idx="30">
                  <c:v>57073749.780000001</c:v>
                </c:pt>
                <c:pt idx="31">
                  <c:v>56345183.409999996</c:v>
                </c:pt>
                <c:pt idx="32">
                  <c:v>54943917.270000003</c:v>
                </c:pt>
                <c:pt idx="33">
                  <c:v>41342093.460000001</c:v>
                </c:pt>
                <c:pt idx="34">
                  <c:v>40213115.109999999</c:v>
                </c:pt>
                <c:pt idx="35">
                  <c:v>37107526.700000003</c:v>
                </c:pt>
                <c:pt idx="36">
                  <c:v>31560530.420000002</c:v>
                </c:pt>
                <c:pt idx="37">
                  <c:v>28278443.199999999</c:v>
                </c:pt>
                <c:pt idx="38">
                  <c:v>22024447.539999999</c:v>
                </c:pt>
                <c:pt idx="39">
                  <c:v>18620810.98</c:v>
                </c:pt>
                <c:pt idx="40">
                  <c:v>16221007.59</c:v>
                </c:pt>
                <c:pt idx="41">
                  <c:v>14267540</c:v>
                </c:pt>
                <c:pt idx="42">
                  <c:v>12761564.539999999</c:v>
                </c:pt>
                <c:pt idx="43">
                  <c:v>12039912</c:v>
                </c:pt>
                <c:pt idx="44">
                  <c:v>10237052</c:v>
                </c:pt>
                <c:pt idx="45">
                  <c:v>5433697.5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LIFETIME INVESTMENT</c:v>
                  </c:pt>
                  <c:pt idx="6">
                    <c:v>INVESCORE CAPITAL</c:v>
                  </c:pt>
                  <c:pt idx="7">
                    <c:v>ULZII&amp;CO CAPITAL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STANDART INVESTMENT</c:v>
                  </c:pt>
                  <c:pt idx="11">
                    <c:v>BUMBAT-ALTAI</c:v>
                  </c:pt>
                  <c:pt idx="12">
                    <c:v>TULGAT CHANDMANI BAYAN</c:v>
                  </c:pt>
                  <c:pt idx="13">
                    <c:v>MIRAE ASSET SECURITIES MONGOLIA</c:v>
                  </c:pt>
                  <c:pt idx="14">
                    <c:v>SILVER LIGHT SECURITIES</c:v>
                  </c:pt>
                  <c:pt idx="15">
                    <c:v>GENDEX</c:v>
                  </c:pt>
                  <c:pt idx="16">
                    <c:v>DELGERKHANGAI SECURITIES</c:v>
                  </c:pt>
                  <c:pt idx="17">
                    <c:v>NOVEL INVESTMENT</c:v>
                  </c:pt>
                  <c:pt idx="18">
                    <c:v>NATIONAL SECURITIES</c:v>
                  </c:pt>
                  <c:pt idx="19">
                    <c:v>RHINOS INVESTMENT</c:v>
                  </c:pt>
                  <c:pt idx="20">
                    <c:v>MICC</c:v>
                  </c:pt>
                  <c:pt idx="21">
                    <c:v>GAULI</c:v>
                  </c:pt>
                  <c:pt idx="22">
                    <c:v>GOODSEC</c:v>
                  </c:pt>
                  <c:pt idx="23">
                    <c:v>MONSEC</c:v>
                  </c:pt>
                  <c:pt idx="24">
                    <c:v>SECAP</c:v>
                  </c:pt>
                  <c:pt idx="25">
                    <c:v>ARGAI BEST</c:v>
                  </c:pt>
                  <c:pt idx="26">
                    <c:v>GRANDDEVELOPMENT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BULGAN BROKER</c:v>
                  </c:pt>
                  <c:pt idx="32">
                    <c:v>TENGER CAPITAL</c:v>
                  </c:pt>
                  <c:pt idx="33">
                    <c:v>BATS</c:v>
                  </c:pt>
                  <c:pt idx="34">
                    <c:v>ALTAN KHOROMSOG</c:v>
                  </c:pt>
                  <c:pt idx="35">
                    <c:v>STOCKLAB SECURITIES</c:v>
                  </c:pt>
                  <c:pt idx="36">
                    <c:v>MERGEN SANAA</c:v>
                  </c:pt>
                  <c:pt idx="37">
                    <c:v>MONGOL KHUVITSAA</c:v>
                  </c:pt>
                  <c:pt idx="38">
                    <c:v>UNDURKHAAN INVEST</c:v>
                  </c:pt>
                  <c:pt idx="39">
                    <c:v>DOMIXSEC</c:v>
                  </c:pt>
                  <c:pt idx="40">
                    <c:v>GATSUURT TRADE</c:v>
                  </c:pt>
                  <c:pt idx="41">
                    <c:v>EURASIA CAPITAL HOLDING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HUNNU EMPIRE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LFTI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STIN</c:v>
                  </c:pt>
                  <c:pt idx="11">
                    <c:v>BUMB</c:v>
                  </c:pt>
                  <c:pt idx="12">
                    <c:v>TCHB</c:v>
                  </c:pt>
                  <c:pt idx="13">
                    <c:v>BZIN</c:v>
                  </c:pt>
                  <c:pt idx="14">
                    <c:v>SILS</c:v>
                  </c:pt>
                  <c:pt idx="15">
                    <c:v>GNDX</c:v>
                  </c:pt>
                  <c:pt idx="16">
                    <c:v>DELG</c:v>
                  </c:pt>
                  <c:pt idx="17">
                    <c:v>NOVL</c:v>
                  </c:pt>
                  <c:pt idx="18">
                    <c:v>NSEC</c:v>
                  </c:pt>
                  <c:pt idx="19">
                    <c:v>RISM</c:v>
                  </c:pt>
                  <c:pt idx="20">
                    <c:v>MICC</c:v>
                  </c:pt>
                  <c:pt idx="21">
                    <c:v>GAUL</c:v>
                  </c:pt>
                  <c:pt idx="22">
                    <c:v>GDSC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ARGB</c:v>
                  </c:pt>
                  <c:pt idx="26">
                    <c:v>GDEV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BULG</c:v>
                  </c:pt>
                  <c:pt idx="32">
                    <c:v>TNGR</c:v>
                  </c:pt>
                  <c:pt idx="33">
                    <c:v>BATS</c:v>
                  </c:pt>
                  <c:pt idx="34">
                    <c:v>ALTN</c:v>
                  </c:pt>
                  <c:pt idx="35">
                    <c:v>STOK</c:v>
                  </c:pt>
                  <c:pt idx="36">
                    <c:v>MERG</c:v>
                  </c:pt>
                  <c:pt idx="37">
                    <c:v>MOHU</c:v>
                  </c:pt>
                  <c:pt idx="38">
                    <c:v>UNDR</c:v>
                  </c:pt>
                  <c:pt idx="39">
                    <c:v>DOMI</c:v>
                  </c:pt>
                  <c:pt idx="40">
                    <c:v>GATR</c:v>
                  </c:pt>
                  <c:pt idx="41">
                    <c:v>ECM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HUN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Sheet1!$O$16:$O$69</c:f>
              <c:numCache>
                <c:formatCode>0.0%</c:formatCode>
                <c:ptCount val="54"/>
                <c:pt idx="0">
                  <c:v>0.35230262279475311</c:v>
                </c:pt>
                <c:pt idx="1">
                  <c:v>0.19330405611159335</c:v>
                </c:pt>
                <c:pt idx="2">
                  <c:v>0.13750164495503575</c:v>
                </c:pt>
                <c:pt idx="3">
                  <c:v>0.11046307989471778</c:v>
                </c:pt>
                <c:pt idx="4">
                  <c:v>6.8225796607705724E-2</c:v>
                </c:pt>
                <c:pt idx="5">
                  <c:v>2.311094435710459E-2</c:v>
                </c:pt>
                <c:pt idx="6">
                  <c:v>2.1914317498874458E-2</c:v>
                </c:pt>
                <c:pt idx="7">
                  <c:v>1.9691186874254932E-2</c:v>
                </c:pt>
                <c:pt idx="8">
                  <c:v>1.4582563850791576E-2</c:v>
                </c:pt>
                <c:pt idx="9">
                  <c:v>1.1670380008738965E-2</c:v>
                </c:pt>
                <c:pt idx="10">
                  <c:v>9.2006636272046107E-3</c:v>
                </c:pt>
                <c:pt idx="11">
                  <c:v>7.0115283888983288E-3</c:v>
                </c:pt>
                <c:pt idx="12">
                  <c:v>4.0841792402963014E-3</c:v>
                </c:pt>
                <c:pt idx="13">
                  <c:v>3.7611547807476779E-3</c:v>
                </c:pt>
                <c:pt idx="14">
                  <c:v>2.7819233537780749E-3</c:v>
                </c:pt>
                <c:pt idx="15">
                  <c:v>2.6440641747820142E-3</c:v>
                </c:pt>
                <c:pt idx="16">
                  <c:v>2.5024294333129441E-3</c:v>
                </c:pt>
                <c:pt idx="17">
                  <c:v>2.3217243347579799E-3</c:v>
                </c:pt>
                <c:pt idx="18">
                  <c:v>2.2356017190517849E-3</c:v>
                </c:pt>
                <c:pt idx="19">
                  <c:v>1.9473757891705699E-3</c:v>
                </c:pt>
                <c:pt idx="20">
                  <c:v>1.1776321453523763E-3</c:v>
                </c:pt>
                <c:pt idx="21">
                  <c:v>1.1666903335400274E-3</c:v>
                </c:pt>
                <c:pt idx="22">
                  <c:v>1.133431477756781E-3</c:v>
                </c:pt>
                <c:pt idx="23">
                  <c:v>6.5296904893017414E-4</c:v>
                </c:pt>
                <c:pt idx="24">
                  <c:v>5.4874100485582445E-4</c:v>
                </c:pt>
                <c:pt idx="25">
                  <c:v>5.4127715429505574E-4</c:v>
                </c:pt>
                <c:pt idx="26">
                  <c:v>5.198995234995846E-4</c:v>
                </c:pt>
                <c:pt idx="27">
                  <c:v>4.8852359702842836E-4</c:v>
                </c:pt>
                <c:pt idx="28">
                  <c:v>3.4300011364669339E-4</c:v>
                </c:pt>
                <c:pt idx="29">
                  <c:v>2.5752414846617682E-4</c:v>
                </c:pt>
                <c:pt idx="30">
                  <c:v>2.3815330631438429E-4</c:v>
                </c:pt>
                <c:pt idx="31">
                  <c:v>2.35113196096398E-4</c:v>
                </c:pt>
                <c:pt idx="32">
                  <c:v>2.2926609185751839E-4</c:v>
                </c:pt>
                <c:pt idx="33">
                  <c:v>1.7250936350615375E-4</c:v>
                </c:pt>
                <c:pt idx="34">
                  <c:v>1.6779844249875087E-4</c:v>
                </c:pt>
                <c:pt idx="35">
                  <c:v>1.5483966283657584E-4</c:v>
                </c:pt>
                <c:pt idx="36">
                  <c:v>1.3169354909273149E-4</c:v>
                </c:pt>
                <c:pt idx="37">
                  <c:v>1.1799828767976768E-4</c:v>
                </c:pt>
                <c:pt idx="38">
                  <c:v>9.1902056928398073E-5</c:v>
                </c:pt>
                <c:pt idx="39">
                  <c:v>7.769960302654202E-5</c:v>
                </c:pt>
                <c:pt idx="40">
                  <c:v>6.7685873176374684E-5</c:v>
                </c:pt>
                <c:pt idx="41">
                  <c:v>5.9534581783575433E-5</c:v>
                </c:pt>
                <c:pt idx="42">
                  <c:v>5.3250553900182238E-5</c:v>
                </c:pt>
                <c:pt idx="43">
                  <c:v>5.0239293223011902E-5</c:v>
                </c:pt>
                <c:pt idx="44">
                  <c:v>4.271644652944477E-5</c:v>
                </c:pt>
                <c:pt idx="45">
                  <c:v>2.2673348608166464E-5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485424"/>
        <c:axId val="230483464"/>
      </c:barChart>
      <c:catAx>
        <c:axId val="23048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483464"/>
        <c:crosses val="autoZero"/>
        <c:auto val="1"/>
        <c:lblAlgn val="ctr"/>
        <c:lblOffset val="100"/>
        <c:noMultiLvlLbl val="0"/>
      </c:catAx>
      <c:valAx>
        <c:axId val="23048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48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836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7246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3%20Ariljaanii%20tailan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1%20Ariljaanii%20tailan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12870823793.560001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12870823793.560001</v>
          </cell>
        </row>
        <row r="17">
          <cell r="B17" t="str">
            <v>TTOL</v>
          </cell>
          <cell r="C17" t="str">
            <v>"АПЕКС КАПИТАЛ ҮЦК" ХХК</v>
          </cell>
          <cell r="D17" t="str">
            <v>●</v>
          </cell>
          <cell r="F17" t="str">
            <v>●</v>
          </cell>
          <cell r="G17">
            <v>2576857669.6399999</v>
          </cell>
          <cell r="H17">
            <v>0</v>
          </cell>
          <cell r="I17">
            <v>29650</v>
          </cell>
          <cell r="J17">
            <v>0</v>
          </cell>
          <cell r="K17">
            <v>0</v>
          </cell>
          <cell r="L17">
            <v>6442237</v>
          </cell>
          <cell r="M17">
            <v>2583329556.6399999</v>
          </cell>
        </row>
        <row r="18">
          <cell r="B18" t="str">
            <v>MNET</v>
          </cell>
          <cell r="C18" t="str">
            <v>"АРД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3100922013.6599998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5164998</v>
          </cell>
          <cell r="M18">
            <v>3106087011.6599998</v>
          </cell>
        </row>
        <row r="19">
          <cell r="B19" t="str">
            <v>MIBG</v>
          </cell>
          <cell r="C19" t="str">
            <v>"ЭМ АЙ БИ ЖИ ХХК ҮЦК"</v>
          </cell>
          <cell r="D19" t="str">
            <v>●</v>
          </cell>
          <cell r="G19">
            <v>1773624843</v>
          </cell>
          <cell r="H19">
            <v>0</v>
          </cell>
          <cell r="I19">
            <v>20000</v>
          </cell>
          <cell r="J19">
            <v>0</v>
          </cell>
          <cell r="K19">
            <v>0</v>
          </cell>
          <cell r="L19">
            <v>2786182</v>
          </cell>
          <cell r="M19">
            <v>1776431025</v>
          </cell>
        </row>
        <row r="20">
          <cell r="B20" t="str">
            <v>BDSC</v>
          </cell>
          <cell r="C20" t="str">
            <v>"БИ ДИ СЕК ҮЦК" 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2080270151.22</v>
          </cell>
          <cell r="H20">
            <v>0</v>
          </cell>
          <cell r="I20">
            <v>307</v>
          </cell>
          <cell r="J20">
            <v>0</v>
          </cell>
          <cell r="K20">
            <v>0</v>
          </cell>
          <cell r="L20">
            <v>5003448</v>
          </cell>
          <cell r="M20">
            <v>2085273906.22</v>
          </cell>
        </row>
        <row r="21">
          <cell r="B21" t="str">
            <v>LFTI</v>
          </cell>
          <cell r="C21" t="str">
            <v>"ЛАЙФТАЙМ ИНВЕСТМЕНТ ҮЦК" ХХК</v>
          </cell>
          <cell r="D21" t="str">
            <v>●</v>
          </cell>
          <cell r="E21" t="str">
            <v>●</v>
          </cell>
          <cell r="G21">
            <v>181800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7272</v>
          </cell>
          <cell r="M21">
            <v>189072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G22">
            <v>277561789.69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86532</v>
          </cell>
          <cell r="M22">
            <v>277648321.69</v>
          </cell>
        </row>
        <row r="23">
          <cell r="B23" t="str">
            <v>ARD</v>
          </cell>
          <cell r="C23" t="str">
            <v>"ӨЛЗИЙ ЭНД КО КАПИТАЛ ҮЦК" ХХК</v>
          </cell>
          <cell r="D23" t="str">
            <v>●</v>
          </cell>
          <cell r="E23" t="str">
            <v>●</v>
          </cell>
          <cell r="G23">
            <v>339000211.32999998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2065192</v>
          </cell>
          <cell r="M23">
            <v>341065403.32999998</v>
          </cell>
        </row>
        <row r="24">
          <cell r="B24" t="str">
            <v>ZGB</v>
          </cell>
          <cell r="C24" t="str">
            <v>"ЗЭТ ЖИ БИ ҮЦК" ХХК</v>
          </cell>
          <cell r="D24" t="str">
            <v>●</v>
          </cell>
          <cell r="G24">
            <v>554985252.27999997</v>
          </cell>
          <cell r="H24">
            <v>0</v>
          </cell>
          <cell r="I24">
            <v>10</v>
          </cell>
          <cell r="J24">
            <v>0</v>
          </cell>
          <cell r="K24">
            <v>0</v>
          </cell>
          <cell r="L24">
            <v>1590735</v>
          </cell>
          <cell r="M24">
            <v>556575997.27999997</v>
          </cell>
        </row>
        <row r="25">
          <cell r="B25" t="str">
            <v>TDB</v>
          </cell>
          <cell r="C25" t="str">
            <v>"ТИ ДИ БИ СЕКЬЮРИТИЗ ҮЦК" ХХК</v>
          </cell>
          <cell r="D25" t="str">
            <v>●</v>
          </cell>
          <cell r="E25" t="str">
            <v>●</v>
          </cell>
          <cell r="G25">
            <v>1001747086.1099999</v>
          </cell>
          <cell r="H25">
            <v>0</v>
          </cell>
          <cell r="I25">
            <v>10</v>
          </cell>
          <cell r="J25">
            <v>0</v>
          </cell>
          <cell r="K25">
            <v>0</v>
          </cell>
          <cell r="L25">
            <v>1699686</v>
          </cell>
          <cell r="M25">
            <v>1003446782.1099999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1326001733.1700001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1138766</v>
          </cell>
          <cell r="M26">
            <v>1327140499.1700001</v>
          </cell>
        </row>
        <row r="27">
          <cell r="B27" t="str">
            <v>BUMB</v>
          </cell>
          <cell r="C27" t="str">
            <v>"БУМБАТ-АЛТАЙ ҮЦК" ХХК</v>
          </cell>
          <cell r="D27" t="str">
            <v>●</v>
          </cell>
          <cell r="G27">
            <v>473843779.70000005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1483518</v>
          </cell>
          <cell r="M27">
            <v>475327297.70000005</v>
          </cell>
        </row>
        <row r="28">
          <cell r="B28" t="str">
            <v>TCHB</v>
          </cell>
          <cell r="C28" t="str">
            <v>"ТУЛГАТ ЧАНДМАНЬ БАЯН  ҮЦК" ХХК</v>
          </cell>
          <cell r="D28" t="str">
            <v>●</v>
          </cell>
          <cell r="G28">
            <v>116807974.82000001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16546</v>
          </cell>
          <cell r="M28">
            <v>116824520.82000001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91895562.340000004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325896</v>
          </cell>
          <cell r="M29">
            <v>92221458.340000004</v>
          </cell>
        </row>
        <row r="30">
          <cell r="B30" t="str">
            <v>SILS</v>
          </cell>
          <cell r="C30" t="str">
            <v>"СИЛВЭР ЛАЙТ СЕКЮРИТИЙЗ ҮЦК" ХХК</v>
          </cell>
          <cell r="D30" t="str">
            <v>●</v>
          </cell>
          <cell r="G30">
            <v>666691552</v>
          </cell>
          <cell r="H30">
            <v>0</v>
          </cell>
          <cell r="I30">
            <v>0</v>
          </cell>
          <cell r="J30">
            <v>0</v>
          </cell>
          <cell r="L30">
            <v>420547</v>
          </cell>
          <cell r="M30">
            <v>667112099</v>
          </cell>
        </row>
        <row r="31">
          <cell r="B31" t="str">
            <v>GNDX</v>
          </cell>
          <cell r="C31" t="str">
            <v>"ГЕНДЕКС ҮЦК" ХХК</v>
          </cell>
          <cell r="D31" t="str">
            <v>●</v>
          </cell>
          <cell r="G31">
            <v>2543623.25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3797</v>
          </cell>
          <cell r="M31">
            <v>2547420.25</v>
          </cell>
        </row>
        <row r="32">
          <cell r="B32" t="str">
            <v>DELG</v>
          </cell>
          <cell r="C32" t="str">
            <v>"ДЭЛГЭРХАНГАЙ СЕКЮРИТИЗ ҮЦК" ХХК</v>
          </cell>
          <cell r="D32" t="str">
            <v>●</v>
          </cell>
          <cell r="G32">
            <v>504375506.69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53925</v>
          </cell>
          <cell r="M32">
            <v>504429431.69</v>
          </cell>
        </row>
        <row r="33">
          <cell r="B33" t="str">
            <v>NOVL</v>
          </cell>
          <cell r="C33" t="str">
            <v>"НОВЕЛ ИНВЕСТМЕНТ ҮЦК" ХХК</v>
          </cell>
          <cell r="D33" t="str">
            <v>●</v>
          </cell>
          <cell r="F33" t="str">
            <v>●</v>
          </cell>
          <cell r="G33">
            <v>149580442.60999998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154660</v>
          </cell>
          <cell r="M33">
            <v>149735102.60999998</v>
          </cell>
        </row>
        <row r="34">
          <cell r="B34" t="str">
            <v>NSEC</v>
          </cell>
          <cell r="C34" t="str">
            <v>"НЭЙШНЛ СЕКЮРИТИС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126857218.56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267946</v>
          </cell>
          <cell r="M34">
            <v>127125164.56</v>
          </cell>
        </row>
        <row r="35">
          <cell r="B35" t="str">
            <v>RISM</v>
          </cell>
          <cell r="C35" t="str">
            <v>"РАЙНОС ИНВЕСТМЕНТ ҮЦК" ХХК</v>
          </cell>
          <cell r="D35" t="str">
            <v>●</v>
          </cell>
          <cell r="F35" t="str">
            <v>●</v>
          </cell>
          <cell r="G35">
            <v>989541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5481</v>
          </cell>
          <cell r="M35">
            <v>995022</v>
          </cell>
        </row>
        <row r="36">
          <cell r="B36" t="str">
            <v>MICC</v>
          </cell>
          <cell r="C36" t="str">
            <v>"ЭМ АЙ СИ СИ  ҮЦК" ХХК</v>
          </cell>
          <cell r="D36" t="str">
            <v>●</v>
          </cell>
          <cell r="E36" t="str">
            <v>●</v>
          </cell>
          <cell r="G36">
            <v>24420196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22371</v>
          </cell>
          <cell r="M36">
            <v>24442567</v>
          </cell>
        </row>
        <row r="37">
          <cell r="B37" t="str">
            <v>GAUL</v>
          </cell>
          <cell r="C37" t="str">
            <v>"ГАҮЛИ ҮЦК" ХХК</v>
          </cell>
          <cell r="D37" t="str">
            <v>●</v>
          </cell>
          <cell r="E37" t="str">
            <v>●</v>
          </cell>
          <cell r="G37">
            <v>42217639.890000001</v>
          </cell>
          <cell r="H37">
            <v>0</v>
          </cell>
          <cell r="I37">
            <v>4</v>
          </cell>
          <cell r="J37">
            <v>0</v>
          </cell>
          <cell r="K37">
            <v>0</v>
          </cell>
          <cell r="L37">
            <v>69472</v>
          </cell>
          <cell r="M37">
            <v>42287115.890000001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79590119.609999999</v>
          </cell>
          <cell r="H38">
            <v>0</v>
          </cell>
          <cell r="I38">
            <v>19</v>
          </cell>
          <cell r="J38">
            <v>0</v>
          </cell>
          <cell r="K38">
            <v>0</v>
          </cell>
          <cell r="L38">
            <v>143899</v>
          </cell>
          <cell r="M38">
            <v>79734037.609999999</v>
          </cell>
        </row>
        <row r="39">
          <cell r="B39" t="str">
            <v>MSEC</v>
          </cell>
          <cell r="C39" t="str">
            <v>"МОНСЕК ҮЦК" ХХК</v>
          </cell>
          <cell r="D39" t="str">
            <v>●</v>
          </cell>
          <cell r="G39">
            <v>31544735.120000001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148568</v>
          </cell>
          <cell r="M39">
            <v>31693303.120000001</v>
          </cell>
        </row>
        <row r="40">
          <cell r="B40" t="str">
            <v>SECP</v>
          </cell>
          <cell r="C40" t="str">
            <v>"СИКАП  ҮЦК" ХХК</v>
          </cell>
          <cell r="D40" t="str">
            <v>●</v>
          </cell>
          <cell r="E40" t="str">
            <v>●</v>
          </cell>
          <cell r="G40">
            <v>506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23</v>
          </cell>
          <cell r="M40">
            <v>529</v>
          </cell>
        </row>
        <row r="41">
          <cell r="B41" t="str">
            <v>ARGB</v>
          </cell>
          <cell r="C41" t="str">
            <v>"АРГАЙ БЭСТ ҮЦК" ХХК</v>
          </cell>
          <cell r="D41" t="str">
            <v>●</v>
          </cell>
          <cell r="G41">
            <v>52327902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11054</v>
          </cell>
          <cell r="M41">
            <v>52338956</v>
          </cell>
        </row>
        <row r="42">
          <cell r="B42" t="str">
            <v>GDEV</v>
          </cell>
          <cell r="C42" t="str">
            <v>"ГРАНДДЕВЕЛОПМЕНТ ҮЦК" ХХК</v>
          </cell>
          <cell r="D42" t="str">
            <v>●</v>
          </cell>
          <cell r="G42">
            <v>6874164.9199999999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22174</v>
          </cell>
          <cell r="M42">
            <v>6896338.9199999999</v>
          </cell>
        </row>
        <row r="43">
          <cell r="B43" t="str">
            <v>ZRGD</v>
          </cell>
          <cell r="C43" t="str">
            <v>"ЗЭРГЭД ҮЦК" ХХК</v>
          </cell>
          <cell r="D43" t="str">
            <v>●</v>
          </cell>
          <cell r="G43">
            <v>47867245.200000003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40077</v>
          </cell>
          <cell r="M43">
            <v>47907322.200000003</v>
          </cell>
        </row>
        <row r="44">
          <cell r="B44" t="str">
            <v>SGC</v>
          </cell>
          <cell r="C44" t="str">
            <v>"ЭС ЖИ КАПИТАЛ ҮЦК" ХХК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28669089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346255</v>
          </cell>
          <cell r="M44">
            <v>29015344</v>
          </cell>
        </row>
        <row r="45">
          <cell r="B45" t="str">
            <v>DRBR</v>
          </cell>
          <cell r="C45" t="str">
            <v>"ДАРХАН БРОКЕР ҮЦК" ХХК</v>
          </cell>
          <cell r="D45" t="str">
            <v>●</v>
          </cell>
          <cell r="G45">
            <v>17037619.640000001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44976</v>
          </cell>
          <cell r="M45">
            <v>17082595.640000001</v>
          </cell>
        </row>
        <row r="46">
          <cell r="B46" t="str">
            <v>TABO</v>
          </cell>
          <cell r="C46" t="str">
            <v>"ТАВАН БОГД ҮЦК" ХХК</v>
          </cell>
          <cell r="D46" t="str">
            <v>●</v>
          </cell>
          <cell r="G46">
            <v>5982469.7799999993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1930</v>
          </cell>
          <cell r="M46">
            <v>5984399.7799999993</v>
          </cell>
        </row>
        <row r="47">
          <cell r="B47" t="str">
            <v>BULG</v>
          </cell>
          <cell r="C47" t="str">
            <v>"БУЛГАН БРОКЕР ҮЦК" ХХК</v>
          </cell>
          <cell r="D47" t="str">
            <v>●</v>
          </cell>
          <cell r="G47">
            <v>35044972.259999998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116083</v>
          </cell>
          <cell r="M47">
            <v>35161055.259999998</v>
          </cell>
        </row>
        <row r="48">
          <cell r="B48" t="str">
            <v>TNGR</v>
          </cell>
          <cell r="C48" t="str">
            <v>"ТЭНГЭР КАПИТАЛ 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20777143.379999999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77949</v>
          </cell>
          <cell r="M48">
            <v>20855092.379999999</v>
          </cell>
        </row>
        <row r="49">
          <cell r="B49" t="str">
            <v>BATS</v>
          </cell>
          <cell r="C49" t="str">
            <v>"БАТС ҮЦК" ХХК</v>
          </cell>
          <cell r="D49" t="str">
            <v>●</v>
          </cell>
          <cell r="G49">
            <v>38626738.5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1643691</v>
          </cell>
          <cell r="M49">
            <v>40270429.5</v>
          </cell>
        </row>
        <row r="50">
          <cell r="B50" t="str">
            <v>ALTN</v>
          </cell>
          <cell r="C50" t="str">
            <v>"АЛТАН ХОРОМСОГ ҮЦК" ХХК</v>
          </cell>
          <cell r="D50" t="str">
            <v>●</v>
          </cell>
          <cell r="G50">
            <v>7058186.2000000002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8959</v>
          </cell>
          <cell r="M50">
            <v>7067145.2000000002</v>
          </cell>
        </row>
        <row r="51">
          <cell r="B51" t="str">
            <v>STOK</v>
          </cell>
          <cell r="C51" t="str">
            <v>"СТОКЛАБ СЕКЬЮРИТИЗ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MERG</v>
          </cell>
          <cell r="C52" t="str">
            <v>"МЭРГЭН САНАА ҮЦК" ХХК</v>
          </cell>
          <cell r="D52" t="str">
            <v>●</v>
          </cell>
          <cell r="G52">
            <v>8715075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11564</v>
          </cell>
          <cell r="M52">
            <v>8726639</v>
          </cell>
        </row>
        <row r="53">
          <cell r="B53" t="str">
            <v>MOHU</v>
          </cell>
          <cell r="C53" t="str">
            <v>"MОНГОЛ ХУВЬЦАА" ХХК</v>
          </cell>
          <cell r="D53" t="str">
            <v>●</v>
          </cell>
          <cell r="G53">
            <v>4059589.4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18815</v>
          </cell>
          <cell r="M53">
            <v>4078404.4</v>
          </cell>
        </row>
        <row r="54">
          <cell r="B54" t="str">
            <v>UNDR</v>
          </cell>
          <cell r="C54" t="str">
            <v>"ӨНДӨРХААН ИНВЕСТ ҮЦК" ХХК</v>
          </cell>
          <cell r="D54" t="str">
            <v>●</v>
          </cell>
          <cell r="G54">
            <v>9172545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4833</v>
          </cell>
          <cell r="M54">
            <v>9177378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G55">
            <v>5737865.8700000001</v>
          </cell>
          <cell r="H55">
            <v>0</v>
          </cell>
          <cell r="I55">
            <v>0</v>
          </cell>
          <cell r="J55">
            <v>0</v>
          </cell>
          <cell r="L55">
            <v>85714</v>
          </cell>
          <cell r="M55">
            <v>5823579.8700000001</v>
          </cell>
        </row>
        <row r="56">
          <cell r="B56" t="str">
            <v>GATR</v>
          </cell>
          <cell r="C56" t="str">
            <v>"ГАЦУУРТ ТРЕЙД ҮЦК" ХХК</v>
          </cell>
          <cell r="D56" t="str">
            <v>●</v>
          </cell>
          <cell r="G56">
            <v>154720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1040</v>
          </cell>
          <cell r="M56">
            <v>155760</v>
          </cell>
        </row>
        <row r="57">
          <cell r="B57" t="str">
            <v>ECM</v>
          </cell>
          <cell r="C57" t="str">
            <v>"ЕВРАЗИА КАПИТАЛ ХОЛДИНГ ҮЦК" 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13749540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2034</v>
          </cell>
          <cell r="M57">
            <v>13751574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G58">
            <v>2798098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3248</v>
          </cell>
          <cell r="M58">
            <v>2801346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G59">
            <v>2294320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599</v>
          </cell>
          <cell r="M59">
            <v>2294919</v>
          </cell>
        </row>
        <row r="60">
          <cell r="B60" t="str">
            <v>BLMB</v>
          </cell>
          <cell r="C60" t="str">
            <v xml:space="preserve">"БЛҮМСБЮРИ СЕКЮРИТИЕС ҮЦК" ХХК </v>
          </cell>
          <cell r="D60" t="str">
            <v>●</v>
          </cell>
          <cell r="G60">
            <v>5514915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3725</v>
          </cell>
          <cell r="M60">
            <v>5518640</v>
          </cell>
        </row>
        <row r="61">
          <cell r="B61" t="str">
            <v>HUN</v>
          </cell>
          <cell r="C61" t="str">
            <v>"ХҮННҮ ЭМПАЙР ҮЦК" ХХК</v>
          </cell>
          <cell r="D61" t="str">
            <v>●</v>
          </cell>
          <cell r="G61">
            <v>2156604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5297</v>
          </cell>
          <cell r="M61">
            <v>2161901</v>
          </cell>
        </row>
        <row r="62">
          <cell r="B62" t="str">
            <v>BLAC</v>
          </cell>
          <cell r="C62" t="str">
            <v>"БЛЭКСТОУН ИНТЕРНЭЙШНЛ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CTRL</v>
          </cell>
          <cell r="C63" t="str">
            <v>"ЦЕНТРАЛ СЕКЬЮРИТИЙЗ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BKOC</v>
          </cell>
          <cell r="C68" t="str">
            <v>"БКО КАПИТАЛ ҮЦК" ХХК</v>
          </cell>
          <cell r="D68" t="str">
            <v>●</v>
          </cell>
        </row>
        <row r="69">
          <cell r="B69" t="str">
            <v>MSDQ</v>
          </cell>
          <cell r="C69" t="str">
            <v>"МАСДАК ҮНЭТ ЦААСНЫ КОМПАНИ" ХХК</v>
          </cell>
          <cell r="D69" t="str">
            <v>●</v>
          </cell>
          <cell r="G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TTOL</v>
          </cell>
          <cell r="C16" t="str">
            <v>APEX CAPITAL</v>
          </cell>
          <cell r="D16" t="str">
            <v>●</v>
          </cell>
          <cell r="E16"/>
          <cell r="F16" t="str">
            <v>●</v>
          </cell>
          <cell r="G16">
            <v>32615168244.309998</v>
          </cell>
          <cell r="H16">
            <v>0</v>
          </cell>
          <cell r="I16">
            <v>0</v>
          </cell>
          <cell r="J16"/>
          <cell r="K16"/>
          <cell r="L16"/>
          <cell r="M16">
            <v>32615168244.309998</v>
          </cell>
          <cell r="N16">
            <v>32615168244.309998</v>
          </cell>
        </row>
        <row r="17">
          <cell r="B17" t="str">
            <v>MNET</v>
          </cell>
          <cell r="C17" t="str">
            <v>ARD SECURITIES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25974154325.09</v>
          </cell>
          <cell r="H17">
            <v>0</v>
          </cell>
          <cell r="I17">
            <v>4283600</v>
          </cell>
          <cell r="J17"/>
          <cell r="K17"/>
          <cell r="L17"/>
          <cell r="M17">
            <v>25978437925.09</v>
          </cell>
          <cell r="N17">
            <v>25978437925.09</v>
          </cell>
        </row>
        <row r="18">
          <cell r="B18" t="str">
            <v>GLMT</v>
          </cell>
          <cell r="C18" t="str">
            <v>GOLOMT CAPITAL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2977729247.98</v>
          </cell>
          <cell r="H18">
            <v>0</v>
          </cell>
          <cell r="I18">
            <v>5702867662.5</v>
          </cell>
          <cell r="J18"/>
          <cell r="K18"/>
          <cell r="L18"/>
          <cell r="M18">
            <v>8680596910.4799995</v>
          </cell>
          <cell r="N18">
            <v>8680596910.4799995</v>
          </cell>
        </row>
        <row r="19">
          <cell r="B19" t="str">
            <v>BDSC</v>
          </cell>
          <cell r="C19" t="str">
            <v>BDSEC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3468534904.2399998</v>
          </cell>
          <cell r="H19">
            <v>0</v>
          </cell>
          <cell r="I19">
            <v>60317714.5</v>
          </cell>
          <cell r="J19"/>
          <cell r="K19"/>
          <cell r="L19"/>
          <cell r="M19">
            <v>3528852618.7399998</v>
          </cell>
          <cell r="N19">
            <v>3528852618.7399998</v>
          </cell>
        </row>
        <row r="20">
          <cell r="B20" t="str">
            <v>MIBG</v>
          </cell>
          <cell r="C20" t="str">
            <v>MIBG</v>
          </cell>
          <cell r="D20" t="str">
            <v>●</v>
          </cell>
          <cell r="E20"/>
          <cell r="F20"/>
          <cell r="G20">
            <v>2893438970.8000002</v>
          </cell>
          <cell r="H20">
            <v>0</v>
          </cell>
          <cell r="I20">
            <v>0</v>
          </cell>
          <cell r="J20"/>
          <cell r="K20"/>
          <cell r="L20"/>
          <cell r="M20">
            <v>2893438970.8000002</v>
          </cell>
          <cell r="N20">
            <v>2893438970.8000002</v>
          </cell>
        </row>
        <row r="21">
          <cell r="B21" t="str">
            <v>ZGB</v>
          </cell>
          <cell r="C21" t="str">
            <v>ZGB</v>
          </cell>
          <cell r="D21" t="str">
            <v>●</v>
          </cell>
          <cell r="E21"/>
          <cell r="F21"/>
          <cell r="G21">
            <v>1923534003.1499999</v>
          </cell>
          <cell r="H21">
            <v>0</v>
          </cell>
          <cell r="I21">
            <v>0</v>
          </cell>
          <cell r="J21"/>
          <cell r="K21"/>
          <cell r="L21"/>
          <cell r="M21">
            <v>1923534003.1499999</v>
          </cell>
          <cell r="N21">
            <v>1923534003.1499999</v>
          </cell>
        </row>
        <row r="22">
          <cell r="B22" t="str">
            <v>INVC</v>
          </cell>
          <cell r="C22" t="str">
            <v>INVESCORE CAPITAL</v>
          </cell>
          <cell r="D22" t="str">
            <v>●</v>
          </cell>
          <cell r="E22" t="str">
            <v>●</v>
          </cell>
          <cell r="F22"/>
          <cell r="G22">
            <v>212509576.19999999</v>
          </cell>
          <cell r="H22">
            <v>0</v>
          </cell>
          <cell r="I22">
            <v>1588800000</v>
          </cell>
          <cell r="J22"/>
          <cell r="K22"/>
          <cell r="L22"/>
          <cell r="M22">
            <v>1801309576.2</v>
          </cell>
          <cell r="N22">
            <v>1801309576.2</v>
          </cell>
        </row>
        <row r="23">
          <cell r="B23" t="str">
            <v>TDB</v>
          </cell>
          <cell r="C23" t="str">
            <v>TDB CAPITAL</v>
          </cell>
          <cell r="D23" t="str">
            <v>●</v>
          </cell>
          <cell r="E23" t="str">
            <v>●</v>
          </cell>
          <cell r="F23"/>
          <cell r="G23">
            <v>949216779.07000005</v>
          </cell>
          <cell r="H23">
            <v>0</v>
          </cell>
          <cell r="I23">
            <v>0</v>
          </cell>
          <cell r="J23"/>
          <cell r="K23"/>
          <cell r="L23"/>
          <cell r="M23">
            <v>949216779.07000005</v>
          </cell>
          <cell r="N23">
            <v>949216779.07000005</v>
          </cell>
        </row>
        <row r="24">
          <cell r="B24" t="str">
            <v>TCHB</v>
          </cell>
          <cell r="C24" t="str">
            <v>TULGAT CHANDMANI BAYAN</v>
          </cell>
          <cell r="D24" t="str">
            <v>●</v>
          </cell>
          <cell r="E24"/>
          <cell r="F24"/>
          <cell r="G24">
            <v>856992233.07999992</v>
          </cell>
          <cell r="H24">
            <v>0</v>
          </cell>
          <cell r="I24">
            <v>0</v>
          </cell>
          <cell r="J24"/>
          <cell r="K24"/>
          <cell r="L24"/>
          <cell r="M24">
            <v>856992233.07999992</v>
          </cell>
          <cell r="N24">
            <v>856992233.07999992</v>
          </cell>
        </row>
        <row r="25">
          <cell r="B25" t="str">
            <v>ARD</v>
          </cell>
          <cell r="C25" t="str">
            <v>ARD CAPITAL GROUP</v>
          </cell>
          <cell r="D25" t="str">
            <v>●</v>
          </cell>
          <cell r="E25" t="str">
            <v>●</v>
          </cell>
          <cell r="F25"/>
          <cell r="G25">
            <v>568965442.36000001</v>
          </cell>
          <cell r="H25">
            <v>0</v>
          </cell>
          <cell r="I25">
            <v>265379650</v>
          </cell>
          <cell r="J25"/>
          <cell r="K25"/>
          <cell r="L25"/>
          <cell r="M25">
            <v>834345092.36000001</v>
          </cell>
          <cell r="N25">
            <v>834345092.36000001</v>
          </cell>
        </row>
        <row r="26">
          <cell r="B26" t="str">
            <v>BZIN</v>
          </cell>
          <cell r="C26" t="str">
            <v>MIRAE ASSET SECURITIES MONGOLIA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602320698.19000006</v>
          </cell>
          <cell r="H26">
            <v>0</v>
          </cell>
          <cell r="I26">
            <v>56130052</v>
          </cell>
          <cell r="J26"/>
          <cell r="K26"/>
          <cell r="L26"/>
          <cell r="M26">
            <v>658450750.19000006</v>
          </cell>
          <cell r="N26">
            <v>658450750.19000006</v>
          </cell>
        </row>
        <row r="27">
          <cell r="B27" t="str">
            <v>BUMB</v>
          </cell>
          <cell r="C27" t="str">
            <v>BUMBAT-ALTAI</v>
          </cell>
          <cell r="D27" t="str">
            <v>●</v>
          </cell>
          <cell r="E27"/>
          <cell r="F27"/>
          <cell r="G27">
            <v>593689111.88999999</v>
          </cell>
          <cell r="H27">
            <v>0</v>
          </cell>
          <cell r="I27">
            <v>0</v>
          </cell>
          <cell r="J27"/>
          <cell r="K27"/>
          <cell r="L27"/>
          <cell r="M27">
            <v>593689111.88999999</v>
          </cell>
          <cell r="N27">
            <v>593689111.88999999</v>
          </cell>
        </row>
        <row r="28">
          <cell r="B28" t="str">
            <v>GNDX</v>
          </cell>
          <cell r="C28" t="str">
            <v>GENDEX</v>
          </cell>
          <cell r="D28" t="str">
            <v>●</v>
          </cell>
          <cell r="E28"/>
          <cell r="F28"/>
          <cell r="G28">
            <v>578704276</v>
          </cell>
          <cell r="H28">
            <v>0</v>
          </cell>
          <cell r="I28">
            <v>0</v>
          </cell>
          <cell r="J28"/>
          <cell r="K28"/>
          <cell r="L28"/>
          <cell r="M28">
            <v>578704276</v>
          </cell>
          <cell r="N28">
            <v>578704276</v>
          </cell>
        </row>
        <row r="29">
          <cell r="B29" t="str">
            <v>STIN</v>
          </cell>
          <cell r="C29" t="str">
            <v>STANDART INVESTMENT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516334491.47000003</v>
          </cell>
          <cell r="H29">
            <v>0</v>
          </cell>
          <cell r="I29">
            <v>499950</v>
          </cell>
          <cell r="J29"/>
          <cell r="K29"/>
          <cell r="L29"/>
          <cell r="M29">
            <v>516834441.47000003</v>
          </cell>
          <cell r="N29">
            <v>516834441.47000003</v>
          </cell>
        </row>
        <row r="30">
          <cell r="B30" t="str">
            <v>RISM</v>
          </cell>
          <cell r="C30" t="str">
            <v>RHINOS INVESTMENT</v>
          </cell>
          <cell r="D30" t="str">
            <v>●</v>
          </cell>
          <cell r="E30"/>
          <cell r="F30" t="str">
            <v>●</v>
          </cell>
          <cell r="G30">
            <v>156564494.09999999</v>
          </cell>
          <cell r="H30">
            <v>0</v>
          </cell>
          <cell r="I30">
            <v>253581600</v>
          </cell>
          <cell r="J30"/>
          <cell r="K30"/>
          <cell r="L30"/>
          <cell r="M30">
            <v>410146094.10000002</v>
          </cell>
          <cell r="N30">
            <v>410146094.10000002</v>
          </cell>
        </row>
        <row r="31">
          <cell r="B31" t="str">
            <v>NSEC</v>
          </cell>
          <cell r="C31" t="str">
            <v>NATIONAL SECURITIES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241295986.72</v>
          </cell>
          <cell r="H31">
            <v>0</v>
          </cell>
          <cell r="I31">
            <v>0</v>
          </cell>
          <cell r="J31"/>
          <cell r="K31"/>
          <cell r="L31"/>
          <cell r="M31">
            <v>241295986.72</v>
          </cell>
          <cell r="N31">
            <v>241295986.72</v>
          </cell>
        </row>
        <row r="32">
          <cell r="B32" t="str">
            <v>NOVL</v>
          </cell>
          <cell r="C32" t="str">
            <v>NOVEL INVESTMENT</v>
          </cell>
          <cell r="D32" t="str">
            <v>●</v>
          </cell>
          <cell r="E32"/>
          <cell r="F32" t="str">
            <v>●</v>
          </cell>
          <cell r="G32">
            <v>207492025.87</v>
          </cell>
          <cell r="H32">
            <v>0</v>
          </cell>
          <cell r="I32">
            <v>0</v>
          </cell>
          <cell r="J32"/>
          <cell r="K32"/>
          <cell r="L32"/>
          <cell r="M32">
            <v>207492025.87</v>
          </cell>
          <cell r="N32">
            <v>207492025.87</v>
          </cell>
        </row>
        <row r="33">
          <cell r="B33" t="str">
            <v>MICC</v>
          </cell>
          <cell r="C33" t="str">
            <v>MICC</v>
          </cell>
          <cell r="D33" t="str">
            <v>●</v>
          </cell>
          <cell r="E33" t="str">
            <v>●</v>
          </cell>
          <cell r="F33"/>
          <cell r="G33">
            <v>169657505.72</v>
          </cell>
          <cell r="H33">
            <v>0</v>
          </cell>
          <cell r="I33">
            <v>0</v>
          </cell>
          <cell r="J33"/>
          <cell r="K33"/>
          <cell r="L33"/>
          <cell r="M33">
            <v>169657505.72</v>
          </cell>
          <cell r="N33">
            <v>169657505.72</v>
          </cell>
        </row>
        <row r="34">
          <cell r="B34" t="str">
            <v>GAUL</v>
          </cell>
          <cell r="C34" t="str">
            <v>GAULI</v>
          </cell>
          <cell r="D34" t="str">
            <v>●</v>
          </cell>
          <cell r="E34" t="str">
            <v>●</v>
          </cell>
          <cell r="F34"/>
          <cell r="G34">
            <v>130288354.72</v>
          </cell>
          <cell r="H34">
            <v>0</v>
          </cell>
          <cell r="I34">
            <v>0</v>
          </cell>
          <cell r="J34"/>
          <cell r="K34"/>
          <cell r="L34"/>
          <cell r="M34">
            <v>130288354.72</v>
          </cell>
          <cell r="N34">
            <v>130288354.72</v>
          </cell>
        </row>
        <row r="35">
          <cell r="B35" t="str">
            <v>GDEV</v>
          </cell>
          <cell r="C35" t="str">
            <v>GRANDDEVELOPMENT</v>
          </cell>
          <cell r="D35" t="str">
            <v>●</v>
          </cell>
          <cell r="E35"/>
          <cell r="F35"/>
          <cell r="G35">
            <v>101138022.22</v>
          </cell>
          <cell r="H35">
            <v>0</v>
          </cell>
          <cell r="I35">
            <v>0</v>
          </cell>
          <cell r="J35"/>
          <cell r="K35"/>
          <cell r="L35"/>
          <cell r="M35">
            <v>101138022.22</v>
          </cell>
          <cell r="N35">
            <v>101138022.22</v>
          </cell>
        </row>
        <row r="36">
          <cell r="B36" t="str">
            <v>GDSC</v>
          </cell>
          <cell r="C36" t="str">
            <v>GOODSEC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89890352.680000007</v>
          </cell>
          <cell r="H36">
            <v>0</v>
          </cell>
          <cell r="I36">
            <v>0</v>
          </cell>
          <cell r="J36"/>
          <cell r="K36"/>
          <cell r="L36"/>
          <cell r="M36">
            <v>89890352.680000007</v>
          </cell>
          <cell r="N36">
            <v>89890352.680000007</v>
          </cell>
        </row>
        <row r="37">
          <cell r="B37" t="str">
            <v>MSEC</v>
          </cell>
          <cell r="C37" t="str">
            <v>MONSEC</v>
          </cell>
          <cell r="D37" t="str">
            <v>●</v>
          </cell>
          <cell r="E37"/>
          <cell r="F37"/>
          <cell r="G37">
            <v>75363306.390000001</v>
          </cell>
          <cell r="H37">
            <v>0</v>
          </cell>
          <cell r="I37">
            <v>0</v>
          </cell>
          <cell r="J37"/>
          <cell r="K37"/>
          <cell r="L37"/>
          <cell r="M37">
            <v>75363306.390000001</v>
          </cell>
          <cell r="N37">
            <v>75363306.390000001</v>
          </cell>
        </row>
        <row r="38">
          <cell r="B38" t="str">
            <v>DELG</v>
          </cell>
          <cell r="C38" t="str">
            <v>DELGERKHANGAI SECURITIES</v>
          </cell>
          <cell r="D38" t="str">
            <v>●</v>
          </cell>
          <cell r="E38"/>
          <cell r="F38"/>
          <cell r="G38">
            <v>72932510.75</v>
          </cell>
          <cell r="H38">
            <v>0</v>
          </cell>
          <cell r="I38">
            <v>0</v>
          </cell>
          <cell r="J38"/>
          <cell r="K38"/>
          <cell r="L38"/>
          <cell r="M38">
            <v>72932510.75</v>
          </cell>
          <cell r="N38">
            <v>72932510.75</v>
          </cell>
        </row>
        <row r="39">
          <cell r="B39" t="str">
            <v>ZRGD</v>
          </cell>
          <cell r="C39" t="str">
            <v>ZERGED</v>
          </cell>
          <cell r="D39" t="str">
            <v>●</v>
          </cell>
          <cell r="E39"/>
          <cell r="F39"/>
          <cell r="G39">
            <v>51889908.579999998</v>
          </cell>
          <cell r="H39">
            <v>0</v>
          </cell>
          <cell r="I39">
            <v>0</v>
          </cell>
          <cell r="J39"/>
          <cell r="K39"/>
          <cell r="L39"/>
          <cell r="M39">
            <v>51889908.579999998</v>
          </cell>
          <cell r="N39">
            <v>51889908.579999998</v>
          </cell>
        </row>
        <row r="40">
          <cell r="B40" t="str">
            <v>LFTI</v>
          </cell>
          <cell r="C40" t="str">
            <v>LIFETIME INVESTMENT</v>
          </cell>
          <cell r="D40" t="str">
            <v>●</v>
          </cell>
          <cell r="E40" t="str">
            <v>●</v>
          </cell>
          <cell r="F40"/>
          <cell r="G40">
            <v>42360735</v>
          </cell>
          <cell r="H40">
            <v>0</v>
          </cell>
          <cell r="I40">
            <v>0</v>
          </cell>
          <cell r="J40"/>
          <cell r="K40"/>
          <cell r="L40"/>
          <cell r="M40">
            <v>42360735</v>
          </cell>
          <cell r="N40">
            <v>42360735</v>
          </cell>
        </row>
        <row r="41">
          <cell r="B41" t="str">
            <v>ARGB</v>
          </cell>
          <cell r="C41" t="str">
            <v>ARGAI BEST</v>
          </cell>
          <cell r="D41" t="str">
            <v>●</v>
          </cell>
          <cell r="E41"/>
          <cell r="F41"/>
          <cell r="G41">
            <v>40863391.509999998</v>
          </cell>
          <cell r="H41">
            <v>0</v>
          </cell>
          <cell r="I41">
            <v>0</v>
          </cell>
          <cell r="J41"/>
          <cell r="K41"/>
          <cell r="L41"/>
          <cell r="M41">
            <v>40863391.509999998</v>
          </cell>
          <cell r="N41">
            <v>40863391.509999998</v>
          </cell>
        </row>
        <row r="42">
          <cell r="B42" t="str">
            <v>STOK</v>
          </cell>
          <cell r="C42" t="str">
            <v>STOCKLAB SECURITIES</v>
          </cell>
          <cell r="D42" t="str">
            <v>●</v>
          </cell>
          <cell r="E42"/>
          <cell r="F42"/>
          <cell r="G42">
            <v>34011408.899999999</v>
          </cell>
          <cell r="H42">
            <v>0</v>
          </cell>
          <cell r="I42">
            <v>0</v>
          </cell>
          <cell r="J42"/>
          <cell r="K42"/>
          <cell r="L42"/>
          <cell r="M42">
            <v>34011408.899999999</v>
          </cell>
          <cell r="N42">
            <v>34011408.899999999</v>
          </cell>
        </row>
        <row r="43">
          <cell r="B43" t="str">
            <v>SGC</v>
          </cell>
          <cell r="C43" t="str">
            <v>SG CAPITAL</v>
          </cell>
          <cell r="D43" t="str">
            <v>●</v>
          </cell>
          <cell r="E43" t="str">
            <v>●</v>
          </cell>
          <cell r="F43" t="str">
            <v>●</v>
          </cell>
          <cell r="G43">
            <v>32015160</v>
          </cell>
          <cell r="H43">
            <v>0</v>
          </cell>
          <cell r="I43">
            <v>0</v>
          </cell>
          <cell r="J43"/>
          <cell r="K43"/>
          <cell r="L43"/>
          <cell r="M43">
            <v>32015160</v>
          </cell>
          <cell r="N43">
            <v>32015160</v>
          </cell>
        </row>
        <row r="44">
          <cell r="B44" t="str">
            <v>DRBR</v>
          </cell>
          <cell r="C44" t="str">
            <v>DARKHAN BROKER</v>
          </cell>
          <cell r="D44" t="str">
            <v>●</v>
          </cell>
          <cell r="E44"/>
          <cell r="F44"/>
          <cell r="G44">
            <v>29687596</v>
          </cell>
          <cell r="H44">
            <v>0</v>
          </cell>
          <cell r="I44">
            <v>0</v>
          </cell>
          <cell r="J44"/>
          <cell r="K44"/>
          <cell r="L44"/>
          <cell r="M44">
            <v>29687596</v>
          </cell>
          <cell r="N44">
            <v>29687596</v>
          </cell>
        </row>
        <row r="45">
          <cell r="B45" t="str">
            <v>TNGR</v>
          </cell>
          <cell r="C45" t="str">
            <v>TENGER CAPITAL</v>
          </cell>
          <cell r="D45" t="str">
            <v>●</v>
          </cell>
          <cell r="E45"/>
          <cell r="F45" t="str">
            <v>●</v>
          </cell>
          <cell r="G45">
            <v>23488381.130000003</v>
          </cell>
          <cell r="H45">
            <v>0</v>
          </cell>
          <cell r="I45">
            <v>0</v>
          </cell>
          <cell r="J45"/>
          <cell r="K45"/>
          <cell r="L45"/>
          <cell r="M45">
            <v>23488381.130000003</v>
          </cell>
          <cell r="N45">
            <v>23488381.130000003</v>
          </cell>
        </row>
        <row r="46">
          <cell r="B46" t="str">
            <v>SECP</v>
          </cell>
          <cell r="C46" t="str">
            <v>SECAP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23391296.219999999</v>
          </cell>
          <cell r="H46">
            <v>0</v>
          </cell>
          <cell r="I46">
            <v>0</v>
          </cell>
          <cell r="J46"/>
          <cell r="K46"/>
          <cell r="L46"/>
          <cell r="M46">
            <v>23391296.219999999</v>
          </cell>
          <cell r="N46">
            <v>23391296.219999999</v>
          </cell>
        </row>
        <row r="47">
          <cell r="B47" t="str">
            <v>TABO</v>
          </cell>
          <cell r="C47" t="str">
            <v>TAVAN BOGD</v>
          </cell>
          <cell r="D47" t="str">
            <v>●</v>
          </cell>
          <cell r="E47"/>
          <cell r="F47"/>
          <cell r="G47">
            <v>23211000</v>
          </cell>
          <cell r="H47">
            <v>0</v>
          </cell>
          <cell r="I47">
            <v>0</v>
          </cell>
          <cell r="J47"/>
          <cell r="K47"/>
          <cell r="L47"/>
          <cell r="M47">
            <v>23211000</v>
          </cell>
          <cell r="N47">
            <v>23211000</v>
          </cell>
        </row>
        <row r="48">
          <cell r="B48" t="str">
            <v>MOHU</v>
          </cell>
          <cell r="C48" t="str">
            <v>MONGOL KHUVITSAA</v>
          </cell>
          <cell r="D48" t="str">
            <v>●</v>
          </cell>
          <cell r="E48"/>
          <cell r="F48"/>
          <cell r="G48">
            <v>17042239.199999999</v>
          </cell>
          <cell r="H48">
            <v>0</v>
          </cell>
          <cell r="I48">
            <v>0</v>
          </cell>
          <cell r="J48"/>
          <cell r="K48"/>
          <cell r="L48"/>
          <cell r="M48">
            <v>17042239.199999999</v>
          </cell>
          <cell r="N48">
            <v>17042239.199999999</v>
          </cell>
        </row>
        <row r="49">
          <cell r="B49" t="str">
            <v>ALTN</v>
          </cell>
          <cell r="C49" t="str">
            <v>ALTAN KHOROMSOG</v>
          </cell>
          <cell r="D49" t="str">
            <v>●</v>
          </cell>
          <cell r="E49"/>
          <cell r="F49"/>
          <cell r="G49">
            <v>14084206.309999999</v>
          </cell>
          <cell r="H49">
            <v>0</v>
          </cell>
          <cell r="I49">
            <v>0</v>
          </cell>
          <cell r="J49"/>
          <cell r="K49"/>
          <cell r="L49"/>
          <cell r="M49">
            <v>14084206.309999999</v>
          </cell>
          <cell r="N49">
            <v>14084206.309999999</v>
          </cell>
        </row>
        <row r="50">
          <cell r="B50" t="str">
            <v>MERG</v>
          </cell>
          <cell r="C50" t="str">
            <v>MERGEN SANAA</v>
          </cell>
          <cell r="D50" t="str">
            <v>●</v>
          </cell>
          <cell r="E50"/>
          <cell r="F50"/>
          <cell r="G50">
            <v>12187243.42</v>
          </cell>
          <cell r="H50">
            <v>0</v>
          </cell>
          <cell r="I50">
            <v>0</v>
          </cell>
          <cell r="J50"/>
          <cell r="K50"/>
          <cell r="L50"/>
          <cell r="M50">
            <v>12187243.42</v>
          </cell>
          <cell r="N50">
            <v>12187243.42</v>
          </cell>
        </row>
        <row r="51">
          <cell r="B51" t="str">
            <v>GATR</v>
          </cell>
          <cell r="C51" t="str">
            <v>GATSUURT TRADE</v>
          </cell>
          <cell r="D51" t="str">
            <v>●</v>
          </cell>
          <cell r="E51"/>
          <cell r="F51"/>
          <cell r="G51">
            <v>11912721</v>
          </cell>
          <cell r="H51">
            <v>0</v>
          </cell>
          <cell r="I51">
            <v>0</v>
          </cell>
          <cell r="J51"/>
          <cell r="K51"/>
          <cell r="L51"/>
          <cell r="M51">
            <v>11912721</v>
          </cell>
          <cell r="N51">
            <v>11912721</v>
          </cell>
        </row>
        <row r="52">
          <cell r="B52" t="str">
            <v>UNDR</v>
          </cell>
          <cell r="C52" t="str">
            <v>UNDURKHAAN INVEST</v>
          </cell>
          <cell r="D52" t="str">
            <v>●</v>
          </cell>
          <cell r="E52"/>
          <cell r="F52"/>
          <cell r="G52">
            <v>10301254.1</v>
          </cell>
          <cell r="H52">
            <v>0</v>
          </cell>
          <cell r="I52">
            <v>0</v>
          </cell>
          <cell r="J52"/>
          <cell r="K52"/>
          <cell r="L52"/>
          <cell r="M52">
            <v>10301254.1</v>
          </cell>
          <cell r="N52">
            <v>10301254.1</v>
          </cell>
        </row>
        <row r="53">
          <cell r="B53" t="str">
            <v>SANR</v>
          </cell>
          <cell r="C53" t="str">
            <v>SANAR</v>
          </cell>
          <cell r="D53" t="str">
            <v>●</v>
          </cell>
          <cell r="E53"/>
          <cell r="F53"/>
          <cell r="G53">
            <v>9745592</v>
          </cell>
          <cell r="H53">
            <v>0</v>
          </cell>
          <cell r="I53">
            <v>0</v>
          </cell>
          <cell r="J53"/>
          <cell r="K53"/>
          <cell r="L53"/>
          <cell r="M53">
            <v>9745592</v>
          </cell>
          <cell r="N53">
            <v>9745592</v>
          </cell>
        </row>
        <row r="54">
          <cell r="B54" t="str">
            <v>APS</v>
          </cell>
          <cell r="C54" t="str">
            <v>ASIA PACIFIC SECURITIES</v>
          </cell>
          <cell r="D54" t="str">
            <v>●</v>
          </cell>
          <cell r="E54"/>
          <cell r="F54"/>
          <cell r="G54">
            <v>7766360.5600000005</v>
          </cell>
          <cell r="H54">
            <v>0</v>
          </cell>
          <cell r="I54">
            <v>0</v>
          </cell>
          <cell r="J54"/>
          <cell r="K54"/>
          <cell r="L54"/>
          <cell r="M54">
            <v>7766360.5600000005</v>
          </cell>
          <cell r="N54">
            <v>7766360.5600000005</v>
          </cell>
        </row>
        <row r="55">
          <cell r="B55" t="str">
            <v>DOMI</v>
          </cell>
          <cell r="C55" t="str">
            <v>DOMIXSEC</v>
          </cell>
          <cell r="D55" t="str">
            <v>●</v>
          </cell>
          <cell r="E55"/>
          <cell r="F55"/>
          <cell r="G55">
            <v>7108653.6699999999</v>
          </cell>
          <cell r="H55">
            <v>0</v>
          </cell>
          <cell r="I55">
            <v>0</v>
          </cell>
          <cell r="J55"/>
          <cell r="K55"/>
          <cell r="L55"/>
          <cell r="M55">
            <v>7108653.6699999999</v>
          </cell>
          <cell r="N55">
            <v>7108653.6699999999</v>
          </cell>
        </row>
        <row r="56">
          <cell r="B56" t="str">
            <v>BLMB</v>
          </cell>
          <cell r="C56" t="str">
            <v>BLOOMSBURY SECURITIES</v>
          </cell>
          <cell r="D56" t="str">
            <v>●</v>
          </cell>
          <cell r="E56"/>
          <cell r="F56"/>
          <cell r="G56">
            <v>4228080</v>
          </cell>
          <cell r="H56">
            <v>0</v>
          </cell>
          <cell r="I56">
            <v>0</v>
          </cell>
          <cell r="J56"/>
          <cell r="K56"/>
          <cell r="L56"/>
          <cell r="M56">
            <v>4228080</v>
          </cell>
          <cell r="N56">
            <v>4228080</v>
          </cell>
        </row>
        <row r="57">
          <cell r="B57" t="str">
            <v>BATS</v>
          </cell>
          <cell r="C57" t="str">
            <v>BATS</v>
          </cell>
          <cell r="D57" t="str">
            <v>●</v>
          </cell>
          <cell r="E57"/>
          <cell r="F57"/>
          <cell r="G57">
            <v>2715354.96</v>
          </cell>
          <cell r="H57">
            <v>0</v>
          </cell>
          <cell r="I57">
            <v>0</v>
          </cell>
          <cell r="J57"/>
          <cell r="K57"/>
          <cell r="L57"/>
          <cell r="M57">
            <v>2715354.96</v>
          </cell>
          <cell r="N57">
            <v>2715354.96</v>
          </cell>
        </row>
        <row r="58">
          <cell r="B58" t="str">
            <v>HUN</v>
          </cell>
          <cell r="C58" t="str">
            <v>HUNNU EMPIRE</v>
          </cell>
          <cell r="D58" t="str">
            <v>●</v>
          </cell>
          <cell r="E58"/>
          <cell r="F58"/>
          <cell r="G58">
            <v>1730345.5</v>
          </cell>
          <cell r="H58">
            <v>0</v>
          </cell>
          <cell r="I58">
            <v>0</v>
          </cell>
          <cell r="J58"/>
          <cell r="K58"/>
          <cell r="L58"/>
          <cell r="M58">
            <v>1730345.5</v>
          </cell>
          <cell r="N58">
            <v>1730345.5</v>
          </cell>
        </row>
        <row r="59">
          <cell r="B59" t="str">
            <v>BULG</v>
          </cell>
          <cell r="C59" t="str">
            <v>BULGAN BROKER</v>
          </cell>
          <cell r="D59" t="str">
            <v>●</v>
          </cell>
          <cell r="E59"/>
          <cell r="F59"/>
          <cell r="G59">
            <v>1165337</v>
          </cell>
          <cell r="H59">
            <v>0</v>
          </cell>
          <cell r="I59">
            <v>0</v>
          </cell>
          <cell r="J59"/>
          <cell r="K59"/>
          <cell r="L59"/>
          <cell r="M59">
            <v>1165337</v>
          </cell>
          <cell r="N59">
            <v>1165337</v>
          </cell>
        </row>
        <row r="60">
          <cell r="B60" t="str">
            <v>BLAC</v>
          </cell>
          <cell r="C60" t="str">
            <v>BLACKSTONE INTERNATIONAL</v>
          </cell>
          <cell r="D60" t="str">
            <v>●</v>
          </cell>
          <cell r="E60"/>
          <cell r="F60"/>
          <cell r="G60">
            <v>0</v>
          </cell>
          <cell r="H60">
            <v>0</v>
          </cell>
          <cell r="I60">
            <v>0</v>
          </cell>
          <cell r="J60"/>
          <cell r="K60"/>
          <cell r="L60"/>
          <cell r="M60">
            <v>0</v>
          </cell>
          <cell r="N60">
            <v>0</v>
          </cell>
        </row>
        <row r="61">
          <cell r="B61" t="str">
            <v>CTRL</v>
          </cell>
          <cell r="C61" t="str">
            <v xml:space="preserve">CENTRAL SECURITIES 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/>
          <cell r="K61"/>
          <cell r="L61"/>
          <cell r="M61">
            <v>0</v>
          </cell>
          <cell r="N61">
            <v>0</v>
          </cell>
        </row>
        <row r="62">
          <cell r="B62" t="str">
            <v>MSDQ</v>
          </cell>
          <cell r="C62" t="str">
            <v>MASDAQ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/>
          <cell r="K62"/>
          <cell r="L62"/>
          <cell r="M62">
            <v>0</v>
          </cell>
          <cell r="N62">
            <v>0</v>
          </cell>
        </row>
        <row r="63">
          <cell r="B63" t="str">
            <v>ECM</v>
          </cell>
          <cell r="C63" t="str">
            <v>EURASIA CAPITAL HOLDING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/>
          <cell r="K63"/>
          <cell r="L63"/>
          <cell r="M63">
            <v>0</v>
          </cell>
          <cell r="N63">
            <v>0</v>
          </cell>
        </row>
        <row r="64">
          <cell r="B64" t="str">
            <v>MONG</v>
          </cell>
          <cell r="C64" t="str">
            <v>MONGOL SECURITIES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/>
          <cell r="K64"/>
          <cell r="L64"/>
          <cell r="M64">
            <v>0</v>
          </cell>
          <cell r="N64">
            <v>0</v>
          </cell>
        </row>
        <row r="65">
          <cell r="B65" t="str">
            <v>SILS</v>
          </cell>
          <cell r="C65" t="str">
            <v>SILVER LIGHT SECURITIES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/>
          <cell r="K65"/>
          <cell r="L65"/>
          <cell r="M65">
            <v>0</v>
          </cell>
          <cell r="N65">
            <v>0</v>
          </cell>
        </row>
        <row r="66">
          <cell r="B66" t="str">
            <v>BSK</v>
          </cell>
          <cell r="C66" t="str">
            <v>BLUESKY SECURITIES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/>
          <cell r="K66"/>
          <cell r="L66"/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FCX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/>
          <cell r="K67"/>
          <cell r="L67"/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DCF</v>
          </cell>
          <cell r="D68" t="str">
            <v>●</v>
          </cell>
          <cell r="E68"/>
          <cell r="F68"/>
          <cell r="G68">
            <v>0</v>
          </cell>
          <cell r="H68">
            <v>0</v>
          </cell>
          <cell r="I68">
            <v>0</v>
          </cell>
          <cell r="J68"/>
          <cell r="K68"/>
          <cell r="L68"/>
          <cell r="M68">
            <v>0</v>
          </cell>
          <cell r="N68">
            <v>0</v>
          </cell>
        </row>
        <row r="69">
          <cell r="B69" t="str">
            <v xml:space="preserve"> </v>
          </cell>
          <cell r="C69" t="str">
            <v xml:space="preserve"> </v>
          </cell>
          <cell r="D69"/>
          <cell r="E69"/>
          <cell r="F69" t="str">
            <v>●</v>
          </cell>
          <cell r="G69" t="str">
            <v xml:space="preserve"> </v>
          </cell>
          <cell r="H69">
            <v>0</v>
          </cell>
          <cell r="I69">
            <v>0</v>
          </cell>
          <cell r="J69"/>
          <cell r="K69"/>
          <cell r="L69"/>
          <cell r="M69">
            <v>0</v>
          </cell>
          <cell r="N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5"/>
  <sheetViews>
    <sheetView tabSelected="1" view="pageBreakPreview" zoomScale="70" zoomScaleNormal="70" zoomScaleSheetLayoutView="70" workbookViewId="0">
      <pane xSplit="3" ySplit="15" topLeftCell="F67" activePane="bottomRight" state="frozen"/>
      <selection pane="topRight" activeCell="D1" sqref="D1"/>
      <selection pane="bottomLeft" activeCell="A16" sqref="A16"/>
      <selection pane="bottomRight" activeCell="L72" sqref="L72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0" width="21.28515625" style="1" customWidth="1"/>
    <col min="11" max="11" width="16.5703125" style="1" customWidth="1"/>
    <col min="12" max="12" width="20.28515625" style="1" bestFit="1" customWidth="1"/>
    <col min="13" max="13" width="24.5703125" style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1"/>
      <c r="D9" s="42" t="s">
        <v>56</v>
      </c>
      <c r="E9" s="42"/>
      <c r="F9" s="42"/>
      <c r="G9" s="42"/>
      <c r="H9" s="42"/>
      <c r="I9" s="42"/>
      <c r="J9" s="42"/>
      <c r="K9" s="42"/>
      <c r="L9" s="33"/>
      <c r="M9" s="8"/>
      <c r="N9" s="8"/>
      <c r="O9" s="8"/>
    </row>
    <row r="11" spans="1:16" ht="15" customHeight="1" thickBot="1" x14ac:dyDescent="0.3">
      <c r="M11" s="23"/>
      <c r="N11" s="39" t="s">
        <v>122</v>
      </c>
      <c r="O11" s="39"/>
    </row>
    <row r="12" spans="1:16" ht="14.45" customHeight="1" x14ac:dyDescent="0.25">
      <c r="A12" s="49" t="s">
        <v>0</v>
      </c>
      <c r="B12" s="51" t="s">
        <v>48</v>
      </c>
      <c r="C12" s="51" t="s">
        <v>49</v>
      </c>
      <c r="D12" s="51" t="s">
        <v>50</v>
      </c>
      <c r="E12" s="51"/>
      <c r="F12" s="51"/>
      <c r="G12" s="53" t="s">
        <v>125</v>
      </c>
      <c r="H12" s="53"/>
      <c r="I12" s="53"/>
      <c r="J12" s="53"/>
      <c r="K12" s="53"/>
      <c r="L12" s="53"/>
      <c r="M12" s="53"/>
      <c r="N12" s="56" t="s">
        <v>116</v>
      </c>
      <c r="O12" s="57"/>
    </row>
    <row r="13" spans="1:16" s="21" customFormat="1" ht="15.75" customHeight="1" x14ac:dyDescent="0.25">
      <c r="A13" s="50"/>
      <c r="B13" s="52"/>
      <c r="C13" s="52"/>
      <c r="D13" s="52"/>
      <c r="E13" s="52"/>
      <c r="F13" s="52"/>
      <c r="G13" s="40"/>
      <c r="H13" s="40"/>
      <c r="I13" s="40"/>
      <c r="J13" s="40"/>
      <c r="K13" s="40"/>
      <c r="L13" s="40"/>
      <c r="M13" s="40"/>
      <c r="N13" s="41"/>
      <c r="O13" s="47"/>
      <c r="P13" s="9"/>
    </row>
    <row r="14" spans="1:16" s="21" customFormat="1" ht="42" customHeight="1" x14ac:dyDescent="0.25">
      <c r="A14" s="50"/>
      <c r="B14" s="52"/>
      <c r="C14" s="52"/>
      <c r="D14" s="52"/>
      <c r="E14" s="52"/>
      <c r="F14" s="52"/>
      <c r="G14" s="54" t="s">
        <v>57</v>
      </c>
      <c r="H14" s="55"/>
      <c r="I14" s="55"/>
      <c r="J14" s="54" t="s">
        <v>114</v>
      </c>
      <c r="K14" s="55"/>
      <c r="L14" s="55"/>
      <c r="M14" s="40" t="s">
        <v>58</v>
      </c>
      <c r="N14" s="41" t="s">
        <v>59</v>
      </c>
      <c r="O14" s="47" t="s">
        <v>60</v>
      </c>
      <c r="P14" s="9"/>
    </row>
    <row r="15" spans="1:16" s="21" customFormat="1" ht="42" customHeight="1" x14ac:dyDescent="0.25">
      <c r="A15" s="50"/>
      <c r="B15" s="52"/>
      <c r="C15" s="52"/>
      <c r="D15" s="27" t="s">
        <v>51</v>
      </c>
      <c r="E15" s="27" t="s">
        <v>52</v>
      </c>
      <c r="F15" s="27" t="s">
        <v>53</v>
      </c>
      <c r="G15" s="36" t="s">
        <v>115</v>
      </c>
      <c r="H15" s="28" t="s">
        <v>62</v>
      </c>
      <c r="I15" s="28" t="s">
        <v>61</v>
      </c>
      <c r="J15" s="35" t="s">
        <v>63</v>
      </c>
      <c r="K15" s="35" t="s">
        <v>62</v>
      </c>
      <c r="L15" s="34" t="s">
        <v>126</v>
      </c>
      <c r="M15" s="40"/>
      <c r="N15" s="41"/>
      <c r="O15" s="48"/>
      <c r="P15" s="9"/>
    </row>
    <row r="16" spans="1:16" x14ac:dyDescent="0.25">
      <c r="A16" s="10">
        <v>1</v>
      </c>
      <c r="B16" s="11" t="s">
        <v>5</v>
      </c>
      <c r="C16" s="29" t="s">
        <v>75</v>
      </c>
      <c r="D16" s="12" t="s">
        <v>2</v>
      </c>
      <c r="E16" s="13" t="s">
        <v>2</v>
      </c>
      <c r="F16" s="13" t="s">
        <v>2</v>
      </c>
      <c r="G16" s="14">
        <f>VLOOKUP(B16,[1]Sheet1!$B$16:$G$69,6,0)</f>
        <v>12870823793.560001</v>
      </c>
      <c r="H16" s="14">
        <f>VLOOKUP(B16,[2]Brokers!$B$9:$AD$69,29,0)</f>
        <v>0</v>
      </c>
      <c r="I16" s="14">
        <f>VLOOKUP(B16,[1]Sheet1!$B$16:$I$69,8,0)</f>
        <v>0</v>
      </c>
      <c r="J16" s="14">
        <f>VLOOKUP(B16,[1]Sheet1!$B$16:$J$69,9,0)</f>
        <v>0</v>
      </c>
      <c r="K16" s="14"/>
      <c r="L16" s="14">
        <v>0</v>
      </c>
      <c r="M16" s="37">
        <f>VLOOKUP(B16,[1]Sheet1!$B$16:$M$69,12,0)</f>
        <v>12870823793.560001</v>
      </c>
      <c r="N16" s="37">
        <v>84429782023.190002</v>
      </c>
      <c r="O16" s="30">
        <f>N16/$N$70</f>
        <v>0.35230262279475311</v>
      </c>
    </row>
    <row r="17" spans="1:16" x14ac:dyDescent="0.25">
      <c r="A17" s="10">
        <f t="shared" ref="A17:A49" si="0">+A16+1</f>
        <v>2</v>
      </c>
      <c r="B17" s="11" t="s">
        <v>34</v>
      </c>
      <c r="C17" s="29" t="s">
        <v>82</v>
      </c>
      <c r="D17" s="12" t="s">
        <v>2</v>
      </c>
      <c r="E17" s="13"/>
      <c r="F17" s="13" t="s">
        <v>2</v>
      </c>
      <c r="G17" s="14">
        <f>VLOOKUP(B17,[1]Sheet1!$B$16:$G$69,6,0)</f>
        <v>2576857669.6399999</v>
      </c>
      <c r="H17" s="14">
        <f>VLOOKUP(B17,[2]Brokers!$B$9:$AD$69,29,0)</f>
        <v>0</v>
      </c>
      <c r="I17" s="14">
        <f>VLOOKUP(B17,[1]Sheet1!$B$16:$I$69,8,0)</f>
        <v>29650</v>
      </c>
      <c r="J17" s="14">
        <v>7965000000</v>
      </c>
      <c r="K17" s="14"/>
      <c r="L17" s="14">
        <v>6442237</v>
      </c>
      <c r="M17" s="37">
        <f>VLOOKUP(B17,[1]Sheet1!$B$16:$M$69,12,0)</f>
        <v>2583329556.6399999</v>
      </c>
      <c r="N17" s="37">
        <v>46325568604.150002</v>
      </c>
      <c r="O17" s="30">
        <f>N17/$N$70</f>
        <v>0.19330405611159335</v>
      </c>
    </row>
    <row r="18" spans="1:16" x14ac:dyDescent="0.25">
      <c r="A18" s="10">
        <f t="shared" si="0"/>
        <v>3</v>
      </c>
      <c r="B18" s="11" t="s">
        <v>10</v>
      </c>
      <c r="C18" s="29" t="s">
        <v>73</v>
      </c>
      <c r="D18" s="12" t="s">
        <v>2</v>
      </c>
      <c r="E18" s="13" t="s">
        <v>2</v>
      </c>
      <c r="F18" s="13" t="s">
        <v>2</v>
      </c>
      <c r="G18" s="14">
        <f>VLOOKUP(B18,[1]Sheet1!$B$16:$G$69,6,0)</f>
        <v>3100922013.6599998</v>
      </c>
      <c r="H18" s="14">
        <f>VLOOKUP(B18,[2]Brokers!$B$9:$AD$69,29,0)</f>
        <v>0</v>
      </c>
      <c r="I18" s="14">
        <f>VLOOKUP(B18,[1]Sheet1!$B$16:$I$69,8,0)</f>
        <v>0</v>
      </c>
      <c r="J18" s="14">
        <f>VLOOKUP(B18,[1]Sheet1!$B$16:$J$69,9,0)</f>
        <v>0</v>
      </c>
      <c r="K18" s="14"/>
      <c r="L18" s="14">
        <v>5164998</v>
      </c>
      <c r="M18" s="37">
        <f>VLOOKUP(B18,[1]Sheet1!$B$16:$M$69,12,0)</f>
        <v>3106087011.6599998</v>
      </c>
      <c r="N18" s="37">
        <v>32952448151.790001</v>
      </c>
      <c r="O18" s="30">
        <f>N18/$N$70</f>
        <v>0.13750164495503575</v>
      </c>
    </row>
    <row r="19" spans="1:16" s="22" customFormat="1" x14ac:dyDescent="0.25">
      <c r="A19" s="10">
        <f t="shared" si="0"/>
        <v>4</v>
      </c>
      <c r="B19" s="11" t="s">
        <v>12</v>
      </c>
      <c r="C19" s="29" t="s">
        <v>12</v>
      </c>
      <c r="D19" s="12" t="s">
        <v>2</v>
      </c>
      <c r="E19" s="13"/>
      <c r="F19" s="13"/>
      <c r="G19" s="14">
        <f>VLOOKUP(B19,[1]Sheet1!$B$16:$G$69,6,0)</f>
        <v>1773624843</v>
      </c>
      <c r="H19" s="14">
        <f>VLOOKUP(B19,[2]Brokers!$B$9:$AD$69,29,0)</f>
        <v>0</v>
      </c>
      <c r="I19" s="14">
        <f>VLOOKUP(B19,[1]Sheet1!$B$16:$I$69,8,0)</f>
        <v>20000</v>
      </c>
      <c r="J19" s="14">
        <v>2000000000</v>
      </c>
      <c r="K19" s="14"/>
      <c r="L19" s="14">
        <v>2786182</v>
      </c>
      <c r="M19" s="37">
        <f>VLOOKUP(B19,[1]Sheet1!$B$16:$M$69,12,0)</f>
        <v>1776431025</v>
      </c>
      <c r="N19" s="37">
        <v>26472620848.34</v>
      </c>
      <c r="O19" s="30">
        <f>N19/$N$70</f>
        <v>0.11046307989471778</v>
      </c>
      <c r="P19" s="9"/>
    </row>
    <row r="20" spans="1:16" x14ac:dyDescent="0.25">
      <c r="A20" s="10">
        <f t="shared" si="0"/>
        <v>5</v>
      </c>
      <c r="B20" s="11" t="s">
        <v>1</v>
      </c>
      <c r="C20" s="29" t="s">
        <v>74</v>
      </c>
      <c r="D20" s="12" t="s">
        <v>2</v>
      </c>
      <c r="E20" s="13" t="s">
        <v>2</v>
      </c>
      <c r="F20" s="13" t="s">
        <v>2</v>
      </c>
      <c r="G20" s="14">
        <f>VLOOKUP(B20,[1]Sheet1!$B$16:$G$69,6,0)</f>
        <v>2080270151.22</v>
      </c>
      <c r="H20" s="14">
        <f>VLOOKUP(B20,[2]Brokers!$B$9:$AD$69,29,0)</f>
        <v>0</v>
      </c>
      <c r="I20" s="14">
        <f>VLOOKUP(B20,[1]Sheet1!$B$16:$I$69,8,0)</f>
        <v>307</v>
      </c>
      <c r="J20" s="14">
        <v>30700000</v>
      </c>
      <c r="K20" s="14"/>
      <c r="L20" s="14">
        <v>5003448</v>
      </c>
      <c r="M20" s="37">
        <f>VLOOKUP(B20,[1]Sheet1!$B$16:$M$69,12,0)</f>
        <v>2085273906.22</v>
      </c>
      <c r="N20" s="37">
        <v>16350400942.950001</v>
      </c>
      <c r="O20" s="30">
        <f>N20/$N$70</f>
        <v>6.8225796607705724E-2</v>
      </c>
    </row>
    <row r="21" spans="1:16" x14ac:dyDescent="0.25">
      <c r="A21" s="10">
        <f t="shared" si="0"/>
        <v>6</v>
      </c>
      <c r="B21" s="11" t="s">
        <v>17</v>
      </c>
      <c r="C21" s="29" t="s">
        <v>88</v>
      </c>
      <c r="D21" s="12" t="s">
        <v>2</v>
      </c>
      <c r="E21" s="13" t="s">
        <v>2</v>
      </c>
      <c r="F21" s="13"/>
      <c r="G21" s="14">
        <f>VLOOKUP(B21,[1]Sheet1!$B$16:$G$69,6,0)</f>
        <v>181800</v>
      </c>
      <c r="H21" s="14">
        <f>VLOOKUP(B21,[2]Brokers!$B$9:$AD$69,29,0)</f>
        <v>0</v>
      </c>
      <c r="I21" s="14">
        <f>VLOOKUP(B21,[1]Sheet1!$B$16:$I$69,8,0)</f>
        <v>0</v>
      </c>
      <c r="J21" s="14">
        <f>VLOOKUP(B21,[1]Sheet1!$B$16:$J$69,9,0)</f>
        <v>0</v>
      </c>
      <c r="K21" s="14"/>
      <c r="L21" s="14">
        <v>7272</v>
      </c>
      <c r="M21" s="37">
        <f>VLOOKUP(B21,[1]Sheet1!$B$16:$M$69,12,0)</f>
        <v>189072</v>
      </c>
      <c r="N21" s="37">
        <v>5538567890.6999998</v>
      </c>
      <c r="O21" s="30">
        <f>N21/$N$70</f>
        <v>2.311094435710459E-2</v>
      </c>
    </row>
    <row r="22" spans="1:16" x14ac:dyDescent="0.25">
      <c r="A22" s="10">
        <f t="shared" si="0"/>
        <v>7</v>
      </c>
      <c r="B22" s="11" t="s">
        <v>65</v>
      </c>
      <c r="C22" s="29" t="s">
        <v>81</v>
      </c>
      <c r="D22" s="12" t="s">
        <v>2</v>
      </c>
      <c r="E22" s="13" t="s">
        <v>2</v>
      </c>
      <c r="F22" s="13"/>
      <c r="G22" s="14">
        <f>VLOOKUP(B22,[1]Sheet1!$B$16:$G$69,6,0)</f>
        <v>277561789.69</v>
      </c>
      <c r="H22" s="14">
        <f>VLOOKUP(B22,[2]Brokers!$B$9:$AD$69,29,0)</f>
        <v>0</v>
      </c>
      <c r="I22" s="14">
        <f>VLOOKUP(B22,[1]Sheet1!$B$16:$I$69,8,0)</f>
        <v>0</v>
      </c>
      <c r="J22" s="14">
        <f>VLOOKUP(B22,[1]Sheet1!$B$16:$J$69,9,0)</f>
        <v>0</v>
      </c>
      <c r="K22" s="14"/>
      <c r="L22" s="14">
        <v>86532</v>
      </c>
      <c r="M22" s="37">
        <f>VLOOKUP(B22,[1]Sheet1!$B$16:$M$69,12,0)</f>
        <v>277648321.69</v>
      </c>
      <c r="N22" s="37">
        <v>5251794706.8900003</v>
      </c>
      <c r="O22" s="30">
        <f>N22/$N$70</f>
        <v>2.1914317498874458E-2</v>
      </c>
    </row>
    <row r="23" spans="1:16" x14ac:dyDescent="0.25">
      <c r="A23" s="10">
        <f t="shared" si="0"/>
        <v>8</v>
      </c>
      <c r="B23" s="11" t="s">
        <v>7</v>
      </c>
      <c r="C23" s="29" t="s">
        <v>124</v>
      </c>
      <c r="D23" s="12" t="s">
        <v>2</v>
      </c>
      <c r="E23" s="13" t="s">
        <v>2</v>
      </c>
      <c r="F23" s="13"/>
      <c r="G23" s="14">
        <f>VLOOKUP(B23,[1]Sheet1!$B$16:$G$69,6,0)</f>
        <v>339000211.32999998</v>
      </c>
      <c r="H23" s="14">
        <f>VLOOKUP(B23,[2]Brokers!$B$9:$AD$69,29,0)</f>
        <v>0</v>
      </c>
      <c r="I23" s="14">
        <f>VLOOKUP(B23,[1]Sheet1!$B$16:$I$69,8,0)</f>
        <v>0</v>
      </c>
      <c r="J23" s="14">
        <f>VLOOKUP(B23,[1]Sheet1!$B$16:$J$69,9,0)</f>
        <v>0</v>
      </c>
      <c r="K23" s="14"/>
      <c r="L23" s="14">
        <v>2065192</v>
      </c>
      <c r="M23" s="37">
        <f>VLOOKUP(B23,[1]Sheet1!$B$16:$M$69,12,0)</f>
        <v>341065403.32999998</v>
      </c>
      <c r="N23" s="37">
        <v>4719018559.6199999</v>
      </c>
      <c r="O23" s="30">
        <f>N23/$N$70</f>
        <v>1.9691186874254932E-2</v>
      </c>
    </row>
    <row r="24" spans="1:16" x14ac:dyDescent="0.25">
      <c r="A24" s="10">
        <f t="shared" si="0"/>
        <v>9</v>
      </c>
      <c r="B24" s="11" t="s">
        <v>42</v>
      </c>
      <c r="C24" s="29" t="s">
        <v>42</v>
      </c>
      <c r="D24" s="12" t="s">
        <v>2</v>
      </c>
      <c r="E24" s="13"/>
      <c r="F24" s="13"/>
      <c r="G24" s="14">
        <f>VLOOKUP(B24,[1]Sheet1!$B$16:$G$69,6,0)</f>
        <v>554985252.27999997</v>
      </c>
      <c r="H24" s="14">
        <f>VLOOKUP(B24,[2]Brokers!$B$9:$AD$69,29,0)</f>
        <v>0</v>
      </c>
      <c r="I24" s="14">
        <f>VLOOKUP(B24,[1]Sheet1!$B$16:$I$69,8,0)</f>
        <v>10</v>
      </c>
      <c r="J24" s="14">
        <v>1000000</v>
      </c>
      <c r="K24" s="14"/>
      <c r="L24" s="14">
        <v>1590735</v>
      </c>
      <c r="M24" s="37">
        <f>VLOOKUP(B24,[1]Sheet1!$B$16:$M$69,12,0)</f>
        <v>556575997.27999997</v>
      </c>
      <c r="N24" s="37">
        <v>3494730403.9200001</v>
      </c>
      <c r="O24" s="30">
        <f>N24/$N$70</f>
        <v>1.4582563850791576E-2</v>
      </c>
      <c r="P24" s="1"/>
    </row>
    <row r="25" spans="1:16" x14ac:dyDescent="0.25">
      <c r="A25" s="10">
        <f t="shared" si="0"/>
        <v>10</v>
      </c>
      <c r="B25" s="11" t="s">
        <v>8</v>
      </c>
      <c r="C25" s="29" t="s">
        <v>123</v>
      </c>
      <c r="D25" s="12" t="s">
        <v>2</v>
      </c>
      <c r="E25" s="13" t="s">
        <v>2</v>
      </c>
      <c r="F25" s="13"/>
      <c r="G25" s="14">
        <f>VLOOKUP(B25,[1]Sheet1!$B$16:$G$69,6,0)</f>
        <v>1001747086.1099999</v>
      </c>
      <c r="H25" s="14">
        <f>VLOOKUP(B25,[2]Brokers!$B$9:$AD$69,29,0)</f>
        <v>0</v>
      </c>
      <c r="I25" s="14">
        <f>VLOOKUP(B25,[1]Sheet1!$B$16:$I$69,8,0)</f>
        <v>10</v>
      </c>
      <c r="J25" s="14">
        <v>1000000</v>
      </c>
      <c r="K25" s="14"/>
      <c r="L25" s="14">
        <v>1699686</v>
      </c>
      <c r="M25" s="37">
        <f>VLOOKUP(B25,[1]Sheet1!$B$16:$M$69,12,0)</f>
        <v>1003446782.1099999</v>
      </c>
      <c r="N25" s="37">
        <v>2796821756.3899999</v>
      </c>
      <c r="O25" s="30">
        <f>N25/$N$70</f>
        <v>1.1670380008738965E-2</v>
      </c>
    </row>
    <row r="26" spans="1:16" x14ac:dyDescent="0.25">
      <c r="A26" s="10">
        <f t="shared" si="0"/>
        <v>11</v>
      </c>
      <c r="B26" s="11" t="s">
        <v>9</v>
      </c>
      <c r="C26" s="29" t="s">
        <v>77</v>
      </c>
      <c r="D26" s="12" t="s">
        <v>2</v>
      </c>
      <c r="E26" s="13" t="s">
        <v>2</v>
      </c>
      <c r="F26" s="13" t="s">
        <v>2</v>
      </c>
      <c r="G26" s="14">
        <f>VLOOKUP(B26,[1]Sheet1!$B$16:$G$69,6,0)</f>
        <v>1326001733.1700001</v>
      </c>
      <c r="H26" s="14">
        <f>VLOOKUP(B26,[2]Brokers!$B$9:$AD$69,29,0)</f>
        <v>0</v>
      </c>
      <c r="I26" s="14">
        <f>VLOOKUP(B26,[1]Sheet1!$B$16:$I$69,8,0)</f>
        <v>0</v>
      </c>
      <c r="J26" s="14">
        <f>VLOOKUP(B26,[1]Sheet1!$B$16:$J$69,9,0)</f>
        <v>0</v>
      </c>
      <c r="K26" s="14"/>
      <c r="L26" s="14">
        <v>1138766</v>
      </c>
      <c r="M26" s="37">
        <f>VLOOKUP(B26,[1]Sheet1!$B$16:$M$69,12,0)</f>
        <v>1327140499.1700001</v>
      </c>
      <c r="N26" s="37">
        <v>2204951011.5799999</v>
      </c>
      <c r="O26" s="30">
        <f>N26/$N$70</f>
        <v>9.2006636272046107E-3</v>
      </c>
    </row>
    <row r="27" spans="1:16" x14ac:dyDescent="0.25">
      <c r="A27" s="10">
        <f t="shared" si="0"/>
        <v>12</v>
      </c>
      <c r="B27" s="11" t="s">
        <v>16</v>
      </c>
      <c r="C27" s="29" t="s">
        <v>78</v>
      </c>
      <c r="D27" s="12" t="s">
        <v>2</v>
      </c>
      <c r="E27" s="13"/>
      <c r="F27" s="13"/>
      <c r="G27" s="14">
        <f>VLOOKUP(B27,[1]Sheet1!$B$16:$G$69,6,0)</f>
        <v>473843779.70000005</v>
      </c>
      <c r="H27" s="14">
        <f>VLOOKUP(B27,[2]Brokers!$B$9:$AD$69,29,0)</f>
        <v>0</v>
      </c>
      <c r="I27" s="14">
        <f>VLOOKUP(B27,[1]Sheet1!$B$16:$I$69,8,0)</f>
        <v>0</v>
      </c>
      <c r="J27" s="14">
        <f>VLOOKUP(B27,[1]Sheet1!$B$16:$J$69,9,0)</f>
        <v>0</v>
      </c>
      <c r="K27" s="14"/>
      <c r="L27" s="14">
        <v>1483518</v>
      </c>
      <c r="M27" s="37">
        <f>VLOOKUP(B27,[1]Sheet1!$B$16:$M$69,12,0)</f>
        <v>475327297.70000005</v>
      </c>
      <c r="N27" s="37">
        <v>1680321902.8800001</v>
      </c>
      <c r="O27" s="30">
        <f>N27/$N$70</f>
        <v>7.0115283888983288E-3</v>
      </c>
    </row>
    <row r="28" spans="1:16" x14ac:dyDescent="0.25">
      <c r="A28" s="10">
        <f t="shared" si="0"/>
        <v>13</v>
      </c>
      <c r="B28" s="11" t="s">
        <v>25</v>
      </c>
      <c r="C28" s="29" t="s">
        <v>84</v>
      </c>
      <c r="D28" s="12" t="s">
        <v>2</v>
      </c>
      <c r="E28" s="13"/>
      <c r="F28" s="13"/>
      <c r="G28" s="14">
        <f>VLOOKUP(B28,[1]Sheet1!$B$16:$G$69,6,0)</f>
        <v>116807974.82000001</v>
      </c>
      <c r="H28" s="14">
        <f>VLOOKUP(B28,[2]Brokers!$B$9:$AD$69,29,0)</f>
        <v>0</v>
      </c>
      <c r="I28" s="14">
        <f>VLOOKUP(B28,[1]Sheet1!$B$16:$I$69,8,0)</f>
        <v>0</v>
      </c>
      <c r="J28" s="14">
        <f>VLOOKUP(B28,[1]Sheet1!$B$16:$J$69,9,0)</f>
        <v>0</v>
      </c>
      <c r="K28" s="14"/>
      <c r="L28" s="14">
        <v>16546</v>
      </c>
      <c r="M28" s="37">
        <f>VLOOKUP(B28,[1]Sheet1!$B$16:$M$69,12,0)</f>
        <v>116824520.82000001</v>
      </c>
      <c r="N28" s="37">
        <v>978778869.89999998</v>
      </c>
      <c r="O28" s="30">
        <f>N28/$N$70</f>
        <v>4.0841792402963014E-3</v>
      </c>
    </row>
    <row r="29" spans="1:16" x14ac:dyDescent="0.25">
      <c r="A29" s="10">
        <f t="shared" si="0"/>
        <v>14</v>
      </c>
      <c r="B29" s="11" t="s">
        <v>6</v>
      </c>
      <c r="C29" s="29" t="s">
        <v>76</v>
      </c>
      <c r="D29" s="12" t="s">
        <v>2</v>
      </c>
      <c r="E29" s="13" t="s">
        <v>2</v>
      </c>
      <c r="F29" s="13" t="s">
        <v>2</v>
      </c>
      <c r="G29" s="14">
        <f>VLOOKUP(B29,[1]Sheet1!$B$16:$G$69,6,0)</f>
        <v>91895562.340000004</v>
      </c>
      <c r="H29" s="14">
        <f>VLOOKUP(B29,[2]Brokers!$B$9:$AD$69,29,0)</f>
        <v>0</v>
      </c>
      <c r="I29" s="14">
        <f>VLOOKUP(B29,[1]Sheet1!$B$16:$I$69,8,0)</f>
        <v>0</v>
      </c>
      <c r="J29" s="14">
        <f>VLOOKUP(B29,[1]Sheet1!$B$16:$J$69,9,0)</f>
        <v>0</v>
      </c>
      <c r="K29" s="14"/>
      <c r="L29" s="14">
        <v>325896</v>
      </c>
      <c r="M29" s="37">
        <f>VLOOKUP(B29,[1]Sheet1!$B$16:$M$69,12,0)</f>
        <v>92221458.340000004</v>
      </c>
      <c r="N29" s="37">
        <v>901365637.79999995</v>
      </c>
      <c r="O29" s="30">
        <f>N29/$N$70</f>
        <v>3.7611547807476779E-3</v>
      </c>
    </row>
    <row r="30" spans="1:16" x14ac:dyDescent="0.25">
      <c r="A30" s="10">
        <f t="shared" si="0"/>
        <v>15</v>
      </c>
      <c r="B30" s="11" t="s">
        <v>64</v>
      </c>
      <c r="C30" s="29" t="s">
        <v>104</v>
      </c>
      <c r="D30" s="12" t="s">
        <v>2</v>
      </c>
      <c r="E30" s="13"/>
      <c r="F30" s="13"/>
      <c r="G30" s="14">
        <f>VLOOKUP(B30,[1]Sheet1!$B$16:$G$69,6,0)</f>
        <v>666691552</v>
      </c>
      <c r="H30" s="14">
        <f>VLOOKUP(B30,[2]Brokers!$B$9:$AD$69,29,0)</f>
        <v>0</v>
      </c>
      <c r="I30" s="14">
        <f>VLOOKUP(B30,[1]Sheet1!$B$16:$I$69,8,0)</f>
        <v>0</v>
      </c>
      <c r="J30" s="14">
        <f>VLOOKUP(B30,[1]Sheet1!$B$16:$J$69,9,0)</f>
        <v>0</v>
      </c>
      <c r="K30" s="14"/>
      <c r="L30" s="14">
        <v>420547</v>
      </c>
      <c r="M30" s="37">
        <f>VLOOKUP(B30,[1]Sheet1!$B$16:$M$69,12,0)</f>
        <v>667112099</v>
      </c>
      <c r="N30" s="37">
        <v>666691552</v>
      </c>
      <c r="O30" s="30">
        <f>N30/$N$70</f>
        <v>2.7819233537780749E-3</v>
      </c>
    </row>
    <row r="31" spans="1:16" x14ac:dyDescent="0.25">
      <c r="A31" s="10">
        <f t="shared" si="0"/>
        <v>16</v>
      </c>
      <c r="B31" s="11" t="s">
        <v>36</v>
      </c>
      <c r="C31" s="29" t="s">
        <v>108</v>
      </c>
      <c r="D31" s="12" t="s">
        <v>2</v>
      </c>
      <c r="E31" s="13"/>
      <c r="F31" s="13"/>
      <c r="G31" s="14">
        <f>VLOOKUP(B31,[1]Sheet1!$B$16:$G$69,6,0)</f>
        <v>2543623.25</v>
      </c>
      <c r="H31" s="14">
        <f>VLOOKUP(B31,[2]Brokers!$B$9:$AD$69,29,0)</f>
        <v>0</v>
      </c>
      <c r="I31" s="14">
        <f>VLOOKUP(B31,[1]Sheet1!$B$16:$I$69,8,0)</f>
        <v>0</v>
      </c>
      <c r="J31" s="14">
        <f>VLOOKUP(B31,[1]Sheet1!$B$16:$J$69,9,0)</f>
        <v>0</v>
      </c>
      <c r="K31" s="14"/>
      <c r="L31" s="14">
        <v>3797</v>
      </c>
      <c r="M31" s="37">
        <f>VLOOKUP(B31,[1]Sheet1!$B$16:$M$69,12,0)</f>
        <v>2547420.25</v>
      </c>
      <c r="N31" s="37">
        <v>633653420.35000002</v>
      </c>
      <c r="O31" s="30">
        <f>N31/$N$70</f>
        <v>2.6440641747820142E-3</v>
      </c>
    </row>
    <row r="32" spans="1:16" x14ac:dyDescent="0.25">
      <c r="A32" s="10">
        <f t="shared" si="0"/>
        <v>17</v>
      </c>
      <c r="B32" s="11" t="s">
        <v>18</v>
      </c>
      <c r="C32" s="29" t="s">
        <v>90</v>
      </c>
      <c r="D32" s="12" t="s">
        <v>2</v>
      </c>
      <c r="E32" s="13"/>
      <c r="F32" s="13"/>
      <c r="G32" s="14">
        <f>VLOOKUP(B32,[1]Sheet1!$B$16:$G$69,6,0)</f>
        <v>504375506.69</v>
      </c>
      <c r="H32" s="14">
        <f>VLOOKUP(B32,[2]Brokers!$B$9:$AD$69,29,0)</f>
        <v>0</v>
      </c>
      <c r="I32" s="14">
        <f>VLOOKUP(B32,[1]Sheet1!$B$16:$I$69,8,0)</f>
        <v>0</v>
      </c>
      <c r="J32" s="14">
        <f>VLOOKUP(B32,[1]Sheet1!$B$16:$J$69,9,0)</f>
        <v>0</v>
      </c>
      <c r="K32" s="14"/>
      <c r="L32" s="14">
        <v>53925</v>
      </c>
      <c r="M32" s="37">
        <f>VLOOKUP(B32,[1]Sheet1!$B$16:$M$69,12,0)</f>
        <v>504429431.69</v>
      </c>
      <c r="N32" s="37">
        <v>599710470.24000001</v>
      </c>
      <c r="O32" s="30">
        <f>N32/$N$70</f>
        <v>2.5024294333129441E-3</v>
      </c>
      <c r="P32" s="1"/>
    </row>
    <row r="33" spans="1:16" x14ac:dyDescent="0.25">
      <c r="A33" s="10">
        <f t="shared" si="0"/>
        <v>18</v>
      </c>
      <c r="B33" s="11" t="s">
        <v>3</v>
      </c>
      <c r="C33" s="29" t="s">
        <v>79</v>
      </c>
      <c r="D33" s="12" t="s">
        <v>2</v>
      </c>
      <c r="E33" s="13"/>
      <c r="F33" s="13" t="s">
        <v>2</v>
      </c>
      <c r="G33" s="14">
        <f>VLOOKUP(B33,[1]Sheet1!$B$16:$G$69,6,0)</f>
        <v>149580442.60999998</v>
      </c>
      <c r="H33" s="14">
        <f>VLOOKUP(B33,[2]Brokers!$B$9:$AD$69,29,0)</f>
        <v>0</v>
      </c>
      <c r="I33" s="14">
        <f>VLOOKUP(B33,[1]Sheet1!$B$16:$I$69,8,0)</f>
        <v>0</v>
      </c>
      <c r="J33" s="14">
        <f>VLOOKUP(B33,[1]Sheet1!$B$16:$J$69,9,0)</f>
        <v>0</v>
      </c>
      <c r="K33" s="14"/>
      <c r="L33" s="14">
        <v>154660</v>
      </c>
      <c r="M33" s="37">
        <f>VLOOKUP(B33,[1]Sheet1!$B$16:$M$69,12,0)</f>
        <v>149735102.60999998</v>
      </c>
      <c r="N33" s="37">
        <v>556404258.21000004</v>
      </c>
      <c r="O33" s="30">
        <f>N33/$N$70</f>
        <v>2.3217243347579799E-3</v>
      </c>
      <c r="P33" s="1"/>
    </row>
    <row r="34" spans="1:16" x14ac:dyDescent="0.25">
      <c r="A34" s="10">
        <f t="shared" si="0"/>
        <v>19</v>
      </c>
      <c r="B34" s="11" t="s">
        <v>14</v>
      </c>
      <c r="C34" s="29" t="s">
        <v>94</v>
      </c>
      <c r="D34" s="12" t="s">
        <v>2</v>
      </c>
      <c r="E34" s="13" t="s">
        <v>2</v>
      </c>
      <c r="F34" s="13" t="s">
        <v>2</v>
      </c>
      <c r="G34" s="14">
        <f>VLOOKUP(B34,[1]Sheet1!$B$16:$G$69,6,0)</f>
        <v>126857218.56</v>
      </c>
      <c r="H34" s="14">
        <f>VLOOKUP(B34,[2]Brokers!$B$9:$AD$69,29,0)</f>
        <v>0</v>
      </c>
      <c r="I34" s="14">
        <f>VLOOKUP(B34,[1]Sheet1!$B$16:$I$69,8,0)</f>
        <v>0</v>
      </c>
      <c r="J34" s="14">
        <f>VLOOKUP(B34,[1]Sheet1!$B$16:$J$69,9,0)</f>
        <v>0</v>
      </c>
      <c r="K34" s="14"/>
      <c r="L34" s="14">
        <v>267946</v>
      </c>
      <c r="M34" s="37">
        <f>VLOOKUP(B34,[1]Sheet1!$B$16:$M$69,12,0)</f>
        <v>127125164.56</v>
      </c>
      <c r="N34" s="37">
        <v>535764861.27999997</v>
      </c>
      <c r="O34" s="30">
        <f>N34/$N$70</f>
        <v>2.2356017190517849E-3</v>
      </c>
      <c r="P34" s="1"/>
    </row>
    <row r="35" spans="1:16" x14ac:dyDescent="0.25">
      <c r="A35" s="10">
        <f t="shared" si="0"/>
        <v>20</v>
      </c>
      <c r="B35" s="11" t="s">
        <v>70</v>
      </c>
      <c r="C35" s="29" t="s">
        <v>71</v>
      </c>
      <c r="D35" s="12" t="s">
        <v>2</v>
      </c>
      <c r="E35" s="13"/>
      <c r="F35" s="13" t="s">
        <v>2</v>
      </c>
      <c r="G35" s="14">
        <f>VLOOKUP(B35,[1]Sheet1!$B$16:$G$69,6,0)</f>
        <v>989541</v>
      </c>
      <c r="H35" s="14">
        <f>VLOOKUP(B35,[2]Brokers!$B$9:$AD$69,29,0)</f>
        <v>0</v>
      </c>
      <c r="I35" s="14">
        <f>VLOOKUP(B35,[1]Sheet1!$B$16:$I$69,8,0)</f>
        <v>0</v>
      </c>
      <c r="J35" s="14">
        <f>VLOOKUP(B35,[1]Sheet1!$B$16:$J$69,9,0)</f>
        <v>0</v>
      </c>
      <c r="K35" s="14"/>
      <c r="L35" s="14">
        <v>5481</v>
      </c>
      <c r="M35" s="37">
        <f>VLOOKUP(B35,[1]Sheet1!$B$16:$M$69,12,0)</f>
        <v>995022</v>
      </c>
      <c r="N35" s="37">
        <v>466691142.10000002</v>
      </c>
      <c r="O35" s="30">
        <f>N35/$N$70</f>
        <v>1.9473757891705699E-3</v>
      </c>
      <c r="P35" s="1"/>
    </row>
    <row r="36" spans="1:16" x14ac:dyDescent="0.25">
      <c r="A36" s="10">
        <f t="shared" si="0"/>
        <v>21</v>
      </c>
      <c r="B36" s="11" t="s">
        <v>37</v>
      </c>
      <c r="C36" s="29" t="s">
        <v>37</v>
      </c>
      <c r="D36" s="12" t="s">
        <v>2</v>
      </c>
      <c r="E36" s="13" t="s">
        <v>2</v>
      </c>
      <c r="F36" s="13"/>
      <c r="G36" s="14">
        <f>VLOOKUP(B36,[1]Sheet1!$B$16:$G$69,6,0)</f>
        <v>24420196</v>
      </c>
      <c r="H36" s="14">
        <f>VLOOKUP(B36,[2]Brokers!$B$9:$AD$69,29,0)</f>
        <v>0</v>
      </c>
      <c r="I36" s="14">
        <f>VLOOKUP(B36,[1]Sheet1!$B$16:$I$69,8,0)</f>
        <v>0</v>
      </c>
      <c r="J36" s="14">
        <f>VLOOKUP(B36,[1]Sheet1!$B$16:$J$69,9,0)</f>
        <v>0</v>
      </c>
      <c r="K36" s="14"/>
      <c r="L36" s="14">
        <v>22371</v>
      </c>
      <c r="M36" s="37">
        <f>VLOOKUP(B36,[1]Sheet1!$B$16:$M$69,12,0)</f>
        <v>24442567</v>
      </c>
      <c r="N36" s="37">
        <v>282221076.14999998</v>
      </c>
      <c r="O36" s="30">
        <f>N36/$N$70</f>
        <v>1.1776321453523763E-3</v>
      </c>
      <c r="P36" s="1"/>
    </row>
    <row r="37" spans="1:16" x14ac:dyDescent="0.25">
      <c r="A37" s="10">
        <f t="shared" si="0"/>
        <v>22</v>
      </c>
      <c r="B37" s="11" t="s">
        <v>11</v>
      </c>
      <c r="C37" s="29" t="s">
        <v>83</v>
      </c>
      <c r="D37" s="12" t="s">
        <v>2</v>
      </c>
      <c r="E37" s="13" t="s">
        <v>2</v>
      </c>
      <c r="F37" s="13"/>
      <c r="G37" s="14">
        <f>VLOOKUP(B37,[1]Sheet1!$B$16:$G$69,6,0)</f>
        <v>42217639.890000001</v>
      </c>
      <c r="H37" s="14">
        <f>VLOOKUP(B37,[2]Brokers!$B$9:$AD$69,29,0)</f>
        <v>0</v>
      </c>
      <c r="I37" s="14">
        <f>VLOOKUP(B37,[1]Sheet1!$B$16:$I$69,8,0)</f>
        <v>4</v>
      </c>
      <c r="J37" s="14">
        <v>400000</v>
      </c>
      <c r="K37" s="14"/>
      <c r="L37" s="14">
        <v>69472</v>
      </c>
      <c r="M37" s="37">
        <f>VLOOKUP(B37,[1]Sheet1!$B$16:$M$69,12,0)</f>
        <v>42287115.890000001</v>
      </c>
      <c r="N37" s="37">
        <v>279598856.70999998</v>
      </c>
      <c r="O37" s="30">
        <f>N37/$N$70</f>
        <v>1.1666903335400274E-3</v>
      </c>
      <c r="P37" s="1"/>
    </row>
    <row r="38" spans="1:16" x14ac:dyDescent="0.25">
      <c r="A38" s="10">
        <f t="shared" si="0"/>
        <v>23</v>
      </c>
      <c r="B38" s="11" t="s">
        <v>41</v>
      </c>
      <c r="C38" s="29" t="s">
        <v>93</v>
      </c>
      <c r="D38" s="12" t="s">
        <v>2</v>
      </c>
      <c r="E38" s="13" t="s">
        <v>2</v>
      </c>
      <c r="F38" s="13" t="s">
        <v>2</v>
      </c>
      <c r="G38" s="14">
        <f>VLOOKUP(B38,[1]Sheet1!$B$16:$G$69,6,0)</f>
        <v>79590119.609999999</v>
      </c>
      <c r="H38" s="14">
        <f>VLOOKUP(B38,[2]Brokers!$B$9:$AD$69,29,0)</f>
        <v>0</v>
      </c>
      <c r="I38" s="14">
        <f>VLOOKUP(B38,[1]Sheet1!$B$16:$I$69,8,0)</f>
        <v>19</v>
      </c>
      <c r="J38" s="14">
        <v>1900000</v>
      </c>
      <c r="K38" s="14"/>
      <c r="L38" s="14">
        <v>143899</v>
      </c>
      <c r="M38" s="37">
        <f>VLOOKUP(B38,[1]Sheet1!$B$16:$M$69,12,0)</f>
        <v>79734037.609999999</v>
      </c>
      <c r="N38" s="37">
        <v>271628328.63999999</v>
      </c>
      <c r="O38" s="30">
        <f>N38/$N$70</f>
        <v>1.133431477756781E-3</v>
      </c>
      <c r="P38" s="1"/>
    </row>
    <row r="39" spans="1:16" x14ac:dyDescent="0.25">
      <c r="A39" s="10">
        <f t="shared" si="0"/>
        <v>24</v>
      </c>
      <c r="B39" s="11" t="s">
        <v>13</v>
      </c>
      <c r="C39" s="29" t="s">
        <v>92</v>
      </c>
      <c r="D39" s="12" t="s">
        <v>2</v>
      </c>
      <c r="E39" s="13"/>
      <c r="F39" s="13"/>
      <c r="G39" s="14">
        <f>VLOOKUP(B39,[1]Sheet1!$B$16:$G$69,6,0)</f>
        <v>31544735.120000001</v>
      </c>
      <c r="H39" s="14">
        <f>VLOOKUP(B39,[2]Brokers!$B$9:$AD$69,29,0)</f>
        <v>0</v>
      </c>
      <c r="I39" s="14">
        <f>VLOOKUP(B39,[1]Sheet1!$B$16:$I$69,8,0)</f>
        <v>0</v>
      </c>
      <c r="J39" s="14">
        <f>VLOOKUP(B39,[1]Sheet1!$B$16:$J$69,9,0)</f>
        <v>0</v>
      </c>
      <c r="K39" s="14"/>
      <c r="L39" s="14">
        <v>148568</v>
      </c>
      <c r="M39" s="37">
        <f>VLOOKUP(B39,[1]Sheet1!$B$16:$M$69,12,0)</f>
        <v>31693303.120000001</v>
      </c>
      <c r="N39" s="37">
        <v>156484882.31999999</v>
      </c>
      <c r="O39" s="30">
        <f>N39/$N$70</f>
        <v>6.5296904893017414E-4</v>
      </c>
      <c r="P39" s="1"/>
    </row>
    <row r="40" spans="1:16" x14ac:dyDescent="0.25">
      <c r="A40" s="10">
        <f t="shared" si="0"/>
        <v>25</v>
      </c>
      <c r="B40" s="11" t="s">
        <v>24</v>
      </c>
      <c r="C40" s="29" t="s">
        <v>87</v>
      </c>
      <c r="D40" s="12" t="s">
        <v>2</v>
      </c>
      <c r="E40" s="13" t="s">
        <v>2</v>
      </c>
      <c r="F40" s="13" t="s">
        <v>2</v>
      </c>
      <c r="G40" s="14">
        <f>VLOOKUP(B40,[1]Sheet1!$B$16:$G$69,6,0)</f>
        <v>506</v>
      </c>
      <c r="H40" s="14">
        <f>VLOOKUP(B40,[2]Brokers!$B$9:$AD$69,29,0)</f>
        <v>0</v>
      </c>
      <c r="I40" s="14">
        <f>VLOOKUP(B40,[1]Sheet1!$B$16:$I$69,8,0)</f>
        <v>0</v>
      </c>
      <c r="J40" s="14">
        <f>VLOOKUP(B40,[1]Sheet1!$B$16:$J$69,9,0)</f>
        <v>0</v>
      </c>
      <c r="K40" s="14"/>
      <c r="L40" s="14">
        <v>23</v>
      </c>
      <c r="M40" s="37">
        <f>VLOOKUP(B40,[1]Sheet1!$B$16:$M$69,12,0)</f>
        <v>529</v>
      </c>
      <c r="N40" s="37">
        <v>131506495.92</v>
      </c>
      <c r="O40" s="30">
        <f>N40/$N$70</f>
        <v>5.4874100485582445E-4</v>
      </c>
      <c r="P40" s="1"/>
    </row>
    <row r="41" spans="1:16" x14ac:dyDescent="0.25">
      <c r="A41" s="10">
        <f t="shared" si="0"/>
        <v>26</v>
      </c>
      <c r="B41" s="11" t="s">
        <v>38</v>
      </c>
      <c r="C41" s="29" t="s">
        <v>110</v>
      </c>
      <c r="D41" s="12" t="s">
        <v>2</v>
      </c>
      <c r="E41" s="13"/>
      <c r="F41" s="13"/>
      <c r="G41" s="14">
        <f>VLOOKUP(B41,[1]Sheet1!$B$16:$G$69,6,0)</f>
        <v>52327902</v>
      </c>
      <c r="H41" s="14">
        <f>VLOOKUP(B41,[2]Brokers!$B$9:$AD$69,29,0)</f>
        <v>0</v>
      </c>
      <c r="I41" s="14">
        <f>VLOOKUP(B41,[1]Sheet1!$B$16:$I$69,8,0)</f>
        <v>0</v>
      </c>
      <c r="J41" s="14">
        <f>VLOOKUP(B41,[1]Sheet1!$B$16:$J$69,9,0)</f>
        <v>0</v>
      </c>
      <c r="K41" s="14"/>
      <c r="L41" s="14">
        <v>11054</v>
      </c>
      <c r="M41" s="37">
        <f>VLOOKUP(B41,[1]Sheet1!$B$16:$M$69,12,0)</f>
        <v>52338956</v>
      </c>
      <c r="N41" s="37">
        <v>129717774.42</v>
      </c>
      <c r="O41" s="30">
        <f>N41/$N$70</f>
        <v>5.4127715429505574E-4</v>
      </c>
      <c r="P41" s="1"/>
    </row>
    <row r="42" spans="1:16" x14ac:dyDescent="0.25">
      <c r="A42" s="10">
        <v>27</v>
      </c>
      <c r="B42" s="11" t="s">
        <v>33</v>
      </c>
      <c r="C42" s="29" t="s">
        <v>105</v>
      </c>
      <c r="D42" s="12" t="s">
        <v>2</v>
      </c>
      <c r="E42" s="13"/>
      <c r="F42" s="13"/>
      <c r="G42" s="14">
        <f>VLOOKUP(B42,[1]Sheet1!$B$16:$G$69,6,0)</f>
        <v>6874164.9199999999</v>
      </c>
      <c r="H42" s="14">
        <f>VLOOKUP(B42,[2]Brokers!$B$9:$AD$69,29,0)</f>
        <v>0</v>
      </c>
      <c r="I42" s="14">
        <f>VLOOKUP(B42,[1]Sheet1!$B$16:$I$69,8,0)</f>
        <v>0</v>
      </c>
      <c r="J42" s="14">
        <f>VLOOKUP(B42,[1]Sheet1!$B$16:$J$69,9,0)</f>
        <v>0</v>
      </c>
      <c r="K42" s="14"/>
      <c r="L42" s="14">
        <v>22174</v>
      </c>
      <c r="M42" s="37">
        <f>VLOOKUP(B42,[1]Sheet1!$B$16:$M$69,12,0)</f>
        <v>6896338.9199999999</v>
      </c>
      <c r="N42" s="37">
        <v>124594597.38</v>
      </c>
      <c r="O42" s="30">
        <f>N42/$N$70</f>
        <v>5.198995234995846E-4</v>
      </c>
      <c r="P42" s="1"/>
    </row>
    <row r="43" spans="1:16" x14ac:dyDescent="0.25">
      <c r="A43" s="10">
        <v>28</v>
      </c>
      <c r="B43" s="11" t="s">
        <v>19</v>
      </c>
      <c r="C43" s="29" t="s">
        <v>85</v>
      </c>
      <c r="D43" s="12" t="s">
        <v>2</v>
      </c>
      <c r="E43" s="13"/>
      <c r="F43" s="13"/>
      <c r="G43" s="14">
        <f>VLOOKUP(B43,[1]Sheet1!$B$16:$G$69,6,0)</f>
        <v>47867245.200000003</v>
      </c>
      <c r="H43" s="14">
        <f>VLOOKUP(B43,[2]Brokers!$B$9:$AD$69,29,0)</f>
        <v>0</v>
      </c>
      <c r="I43" s="14">
        <f>VLOOKUP(B43,[1]Sheet1!$B$16:$I$69,8,0)</f>
        <v>0</v>
      </c>
      <c r="J43" s="14">
        <f>VLOOKUP(B43,[1]Sheet1!$B$16:$J$69,9,0)</f>
        <v>0</v>
      </c>
      <c r="K43" s="14"/>
      <c r="L43" s="14">
        <v>40077</v>
      </c>
      <c r="M43" s="37">
        <f>VLOOKUP(B43,[1]Sheet1!$B$16:$M$69,12,0)</f>
        <v>47907322.200000003</v>
      </c>
      <c r="N43" s="37">
        <v>117075315.77</v>
      </c>
      <c r="O43" s="30">
        <f>N43/$N$70</f>
        <v>4.8852359702842836E-4</v>
      </c>
      <c r="P43" s="1"/>
    </row>
    <row r="44" spans="1:16" x14ac:dyDescent="0.25">
      <c r="A44" s="10">
        <f t="shared" si="0"/>
        <v>29</v>
      </c>
      <c r="B44" s="11" t="s">
        <v>43</v>
      </c>
      <c r="C44" s="29" t="s">
        <v>113</v>
      </c>
      <c r="D44" s="12" t="s">
        <v>2</v>
      </c>
      <c r="E44" s="13" t="s">
        <v>2</v>
      </c>
      <c r="F44" s="13" t="s">
        <v>2</v>
      </c>
      <c r="G44" s="14">
        <f>VLOOKUP(B44,[1]Sheet1!$B$16:$G$69,6,0)</f>
        <v>28669089</v>
      </c>
      <c r="H44" s="14">
        <f>VLOOKUP(B44,[2]Brokers!$B$9:$AD$69,29,0)</f>
        <v>0</v>
      </c>
      <c r="I44" s="14">
        <f>VLOOKUP(B44,[1]Sheet1!$B$16:$I$69,8,0)</f>
        <v>0</v>
      </c>
      <c r="J44" s="14">
        <f>VLOOKUP(B44,[1]Sheet1!$B$16:$J$69,9,0)</f>
        <v>0</v>
      </c>
      <c r="K44" s="14"/>
      <c r="L44" s="14">
        <v>346255</v>
      </c>
      <c r="M44" s="37">
        <f>VLOOKUP(B44,[1]Sheet1!$B$16:$M$69,12,0)</f>
        <v>29015344</v>
      </c>
      <c r="N44" s="37">
        <v>82200423.599999994</v>
      </c>
      <c r="O44" s="30">
        <f>N44/$N$70</f>
        <v>3.4300011364669339E-4</v>
      </c>
      <c r="P44" s="1"/>
    </row>
    <row r="45" spans="1:16" x14ac:dyDescent="0.25">
      <c r="A45" s="10">
        <f t="shared" si="0"/>
        <v>30</v>
      </c>
      <c r="B45" s="11" t="s">
        <v>30</v>
      </c>
      <c r="C45" s="29" t="s">
        <v>98</v>
      </c>
      <c r="D45" s="12" t="s">
        <v>2</v>
      </c>
      <c r="E45" s="13"/>
      <c r="F45" s="13"/>
      <c r="G45" s="14">
        <f>VLOOKUP(B45,[1]Sheet1!$B$16:$G$69,6,0)</f>
        <v>17037619.640000001</v>
      </c>
      <c r="H45" s="14">
        <f>VLOOKUP(B45,[2]Brokers!$B$9:$AD$69,29,0)</f>
        <v>0</v>
      </c>
      <c r="I45" s="14">
        <f>VLOOKUP(B45,[1]Sheet1!$B$16:$I$69,8,0)</f>
        <v>0</v>
      </c>
      <c r="J45" s="14">
        <f>VLOOKUP(B45,[1]Sheet1!$B$16:$J$69,9,0)</f>
        <v>0</v>
      </c>
      <c r="K45" s="14"/>
      <c r="L45" s="14">
        <v>44976</v>
      </c>
      <c r="M45" s="37">
        <f>VLOOKUP(B45,[1]Sheet1!$B$16:$M$69,12,0)</f>
        <v>17082595.640000001</v>
      </c>
      <c r="N45" s="37">
        <v>61715997.310000002</v>
      </c>
      <c r="O45" s="30">
        <f>N45/$N$70</f>
        <v>2.5752414846617682E-4</v>
      </c>
      <c r="P45" s="1"/>
    </row>
    <row r="46" spans="1:16" x14ac:dyDescent="0.25">
      <c r="A46" s="10">
        <f t="shared" si="0"/>
        <v>31</v>
      </c>
      <c r="B46" s="11" t="s">
        <v>23</v>
      </c>
      <c r="C46" s="29" t="s">
        <v>89</v>
      </c>
      <c r="D46" s="12" t="s">
        <v>2</v>
      </c>
      <c r="E46" s="13"/>
      <c r="F46" s="13"/>
      <c r="G46" s="14">
        <f>VLOOKUP(B46,[1]Sheet1!$B$16:$G$69,6,0)</f>
        <v>5982469.7799999993</v>
      </c>
      <c r="H46" s="14">
        <f>VLOOKUP(B46,[2]Brokers!$B$9:$AD$69,29,0)</f>
        <v>0</v>
      </c>
      <c r="I46" s="14">
        <f>VLOOKUP(B46,[1]Sheet1!$B$16:$I$69,8,0)</f>
        <v>0</v>
      </c>
      <c r="J46" s="14">
        <f>VLOOKUP(B46,[1]Sheet1!$B$16:$J$69,9,0)</f>
        <v>0</v>
      </c>
      <c r="K46" s="14"/>
      <c r="L46" s="14">
        <v>1930</v>
      </c>
      <c r="M46" s="37">
        <f>VLOOKUP(B46,[1]Sheet1!$B$16:$M$69,12,0)</f>
        <v>5984399.7799999993</v>
      </c>
      <c r="N46" s="37">
        <v>57073749.780000001</v>
      </c>
      <c r="O46" s="30">
        <f>N46/$N$70</f>
        <v>2.3815330631438429E-4</v>
      </c>
      <c r="P46" s="1"/>
    </row>
    <row r="47" spans="1:16" x14ac:dyDescent="0.25">
      <c r="A47" s="10">
        <f t="shared" si="0"/>
        <v>32</v>
      </c>
      <c r="B47" s="11" t="s">
        <v>20</v>
      </c>
      <c r="C47" s="29" t="s">
        <v>102</v>
      </c>
      <c r="D47" s="12" t="s">
        <v>2</v>
      </c>
      <c r="E47" s="13"/>
      <c r="F47" s="13"/>
      <c r="G47" s="14">
        <f>VLOOKUP(B47,[1]Sheet1!$B$16:$G$69,6,0)</f>
        <v>35044972.259999998</v>
      </c>
      <c r="H47" s="14">
        <f>VLOOKUP(B47,[2]Brokers!$B$9:$AD$69,29,0)</f>
        <v>0</v>
      </c>
      <c r="I47" s="14">
        <f>VLOOKUP(B47,[1]Sheet1!$B$16:$I$69,8,0)</f>
        <v>0</v>
      </c>
      <c r="J47" s="14">
        <f>VLOOKUP(B47,[1]Sheet1!$B$16:$J$69,9,0)</f>
        <v>0</v>
      </c>
      <c r="K47" s="14"/>
      <c r="L47" s="14">
        <v>116083</v>
      </c>
      <c r="M47" s="37">
        <f>VLOOKUP(B47,[1]Sheet1!$B$16:$M$69,12,0)</f>
        <v>35161055.259999998</v>
      </c>
      <c r="N47" s="37">
        <v>56345183.409999996</v>
      </c>
      <c r="O47" s="30">
        <f>N47/$N$70</f>
        <v>2.35113196096398E-4</v>
      </c>
      <c r="P47" s="1"/>
    </row>
    <row r="48" spans="1:16" x14ac:dyDescent="0.25">
      <c r="A48" s="10">
        <f t="shared" si="0"/>
        <v>33</v>
      </c>
      <c r="B48" s="11" t="s">
        <v>4</v>
      </c>
      <c r="C48" s="29" t="s">
        <v>95</v>
      </c>
      <c r="D48" s="12" t="s">
        <v>2</v>
      </c>
      <c r="E48" s="13"/>
      <c r="F48" s="13" t="s">
        <v>2</v>
      </c>
      <c r="G48" s="14">
        <f>VLOOKUP(B48,[1]Sheet1!$B$16:$G$69,6,0)</f>
        <v>20777143.379999999</v>
      </c>
      <c r="H48" s="14">
        <f>VLOOKUP(B48,[2]Brokers!$B$9:$AD$69,29,0)</f>
        <v>0</v>
      </c>
      <c r="I48" s="14">
        <f>VLOOKUP(B48,[1]Sheet1!$B$16:$I$69,8,0)</f>
        <v>0</v>
      </c>
      <c r="J48" s="14">
        <f>VLOOKUP(B48,[1]Sheet1!$B$16:$J$69,9,0)</f>
        <v>0</v>
      </c>
      <c r="K48" s="14"/>
      <c r="L48" s="14">
        <v>77949</v>
      </c>
      <c r="M48" s="37">
        <f>VLOOKUP(B48,[1]Sheet1!$B$16:$M$69,12,0)</f>
        <v>20855092.379999999</v>
      </c>
      <c r="N48" s="37">
        <v>54943917.270000003</v>
      </c>
      <c r="O48" s="30">
        <f>N48/$N$70</f>
        <v>2.2926609185751839E-4</v>
      </c>
      <c r="P48" s="1"/>
    </row>
    <row r="49" spans="1:16" x14ac:dyDescent="0.25">
      <c r="A49" s="10">
        <f t="shared" si="0"/>
        <v>34</v>
      </c>
      <c r="B49" s="11" t="s">
        <v>45</v>
      </c>
      <c r="C49" s="29" t="s">
        <v>45</v>
      </c>
      <c r="D49" s="12" t="s">
        <v>2</v>
      </c>
      <c r="E49" s="13"/>
      <c r="F49" s="13"/>
      <c r="G49" s="14">
        <f>VLOOKUP(B49,[1]Sheet1!$B$16:$G$69,6,0)</f>
        <v>38626738.5</v>
      </c>
      <c r="H49" s="14">
        <f>VLOOKUP(B49,[2]Brokers!$B$9:$AD$69,29,0)</f>
        <v>0</v>
      </c>
      <c r="I49" s="14">
        <f>VLOOKUP(B49,[1]Sheet1!$B$16:$I$69,8,0)</f>
        <v>0</v>
      </c>
      <c r="J49" s="14">
        <f>VLOOKUP(B49,[1]Sheet1!$B$16:$J$69,9,0)</f>
        <v>0</v>
      </c>
      <c r="K49" s="14"/>
      <c r="L49" s="14">
        <v>1643691</v>
      </c>
      <c r="M49" s="37">
        <f>VLOOKUP(B49,[1]Sheet1!$B$16:$M$69,12,0)</f>
        <v>40270429.5</v>
      </c>
      <c r="N49" s="37">
        <v>41342093.460000001</v>
      </c>
      <c r="O49" s="30">
        <f>N49/$N$70</f>
        <v>1.7250936350615375E-4</v>
      </c>
    </row>
    <row r="50" spans="1:16" x14ac:dyDescent="0.25">
      <c r="A50" s="10">
        <f t="shared" ref="A50:A67" si="1">+A49+1</f>
        <v>35</v>
      </c>
      <c r="B50" s="11" t="s">
        <v>28</v>
      </c>
      <c r="C50" s="29" t="s">
        <v>109</v>
      </c>
      <c r="D50" s="12" t="s">
        <v>2</v>
      </c>
      <c r="E50" s="13"/>
      <c r="F50" s="13"/>
      <c r="G50" s="14">
        <f>VLOOKUP(B50,[1]Sheet1!$B$16:$G$69,6,0)</f>
        <v>7058186.2000000002</v>
      </c>
      <c r="H50" s="14">
        <f>VLOOKUP(B50,[2]Brokers!$B$9:$AD$69,29,0)</f>
        <v>0</v>
      </c>
      <c r="I50" s="14">
        <f>VLOOKUP(B50,[1]Sheet1!$B$16:$I$69,8,0)</f>
        <v>0</v>
      </c>
      <c r="J50" s="14">
        <f>VLOOKUP(B50,[1]Sheet1!$B$16:$J$69,9,0)</f>
        <v>0</v>
      </c>
      <c r="K50" s="14"/>
      <c r="L50" s="14">
        <v>8959</v>
      </c>
      <c r="M50" s="37">
        <f>VLOOKUP(B50,[1]Sheet1!$B$16:$M$69,12,0)</f>
        <v>7067145.2000000002</v>
      </c>
      <c r="N50" s="37">
        <v>40213115.109999999</v>
      </c>
      <c r="O50" s="30">
        <f>N50/$N$70</f>
        <v>1.6779844249875087E-4</v>
      </c>
    </row>
    <row r="51" spans="1:16" s="16" customFormat="1" x14ac:dyDescent="0.25">
      <c r="A51" s="10">
        <f t="shared" si="1"/>
        <v>36</v>
      </c>
      <c r="B51" s="11" t="s">
        <v>117</v>
      </c>
      <c r="C51" s="29" t="s">
        <v>118</v>
      </c>
      <c r="D51" s="12" t="s">
        <v>2</v>
      </c>
      <c r="E51" s="13"/>
      <c r="F51" s="13"/>
      <c r="G51" s="14">
        <f>VLOOKUP(B51,[1]Sheet1!$B$16:$G$69,6,0)</f>
        <v>0</v>
      </c>
      <c r="H51" s="14">
        <v>0</v>
      </c>
      <c r="I51" s="14">
        <f>VLOOKUP(B51,[1]Sheet1!$B$16:$I$69,8,0)</f>
        <v>0</v>
      </c>
      <c r="J51" s="14">
        <f>VLOOKUP(B51,[1]Sheet1!$B$16:$J$69,9,0)</f>
        <v>0</v>
      </c>
      <c r="K51" s="14"/>
      <c r="L51" s="14">
        <v>0</v>
      </c>
      <c r="M51" s="37">
        <f>VLOOKUP(B51,[1]Sheet1!$B$16:$M$69,12,0)</f>
        <v>0</v>
      </c>
      <c r="N51" s="37">
        <v>37107526.700000003</v>
      </c>
      <c r="O51" s="30">
        <f>N51/$N$70</f>
        <v>1.5483966283657584E-4</v>
      </c>
      <c r="P51" s="15"/>
    </row>
    <row r="52" spans="1:16" x14ac:dyDescent="0.25">
      <c r="A52" s="10">
        <f t="shared" si="1"/>
        <v>37</v>
      </c>
      <c r="B52" s="11" t="s">
        <v>31</v>
      </c>
      <c r="C52" s="29" t="s">
        <v>99</v>
      </c>
      <c r="D52" s="12" t="s">
        <v>2</v>
      </c>
      <c r="E52" s="13"/>
      <c r="F52" s="13"/>
      <c r="G52" s="14">
        <f>VLOOKUP(B52,[1]Sheet1!$B$16:$G$69,6,0)</f>
        <v>8715075</v>
      </c>
      <c r="H52" s="14">
        <f>VLOOKUP(B52,[2]Brokers!$B$9:$AD$69,29,0)</f>
        <v>0</v>
      </c>
      <c r="I52" s="14">
        <f>VLOOKUP(B52,[1]Sheet1!$B$16:$I$69,8,0)</f>
        <v>0</v>
      </c>
      <c r="J52" s="14">
        <f>VLOOKUP(B52,[1]Sheet1!$B$16:$J$69,9,0)</f>
        <v>0</v>
      </c>
      <c r="K52" s="14"/>
      <c r="L52" s="14">
        <v>11564</v>
      </c>
      <c r="M52" s="37">
        <f>VLOOKUP(B52,[1]Sheet1!$B$16:$M$69,12,0)</f>
        <v>8726639</v>
      </c>
      <c r="N52" s="37">
        <v>31560530.420000002</v>
      </c>
      <c r="O52" s="30">
        <f>N52/$N$70</f>
        <v>1.3169354909273149E-4</v>
      </c>
    </row>
    <row r="53" spans="1:16" x14ac:dyDescent="0.25">
      <c r="A53" s="10">
        <f t="shared" si="1"/>
        <v>38</v>
      </c>
      <c r="B53" s="11" t="s">
        <v>72</v>
      </c>
      <c r="C53" s="29" t="s">
        <v>69</v>
      </c>
      <c r="D53" s="12" t="s">
        <v>2</v>
      </c>
      <c r="E53" s="13"/>
      <c r="F53" s="13"/>
      <c r="G53" s="14">
        <f>VLOOKUP(B53,[1]Sheet1!$B$16:$G$69,6,0)</f>
        <v>4059589.4</v>
      </c>
      <c r="H53" s="14">
        <f>VLOOKUP(B53,[2]Brokers!$B$9:$AD$69,29,0)</f>
        <v>0</v>
      </c>
      <c r="I53" s="14">
        <f>VLOOKUP(B53,[1]Sheet1!$B$16:$I$69,8,0)</f>
        <v>0</v>
      </c>
      <c r="J53" s="14">
        <f>VLOOKUP(B53,[1]Sheet1!$B$16:$J$69,9,0)</f>
        <v>0</v>
      </c>
      <c r="K53" s="14"/>
      <c r="L53" s="14">
        <v>18815</v>
      </c>
      <c r="M53" s="37">
        <f>VLOOKUP(B53,[1]Sheet1!$B$16:$M$69,12,0)</f>
        <v>4078404.4</v>
      </c>
      <c r="N53" s="37">
        <v>28278443.199999999</v>
      </c>
      <c r="O53" s="30">
        <f>N53/$N$70</f>
        <v>1.1799828767976768E-4</v>
      </c>
    </row>
    <row r="54" spans="1:16" x14ac:dyDescent="0.25">
      <c r="A54" s="10">
        <f t="shared" si="1"/>
        <v>39</v>
      </c>
      <c r="B54" s="11" t="s">
        <v>22</v>
      </c>
      <c r="C54" s="29" t="s">
        <v>96</v>
      </c>
      <c r="D54" s="12" t="s">
        <v>2</v>
      </c>
      <c r="E54" s="13"/>
      <c r="F54" s="13"/>
      <c r="G54" s="14">
        <f>VLOOKUP(B54,[1]Sheet1!$B$16:$G$69,6,0)</f>
        <v>9172545</v>
      </c>
      <c r="H54" s="14">
        <f>VLOOKUP(B54,[2]Brokers!$B$9:$AD$69,29,0)</f>
        <v>0</v>
      </c>
      <c r="I54" s="14">
        <f>VLOOKUP(B54,[1]Sheet1!$B$16:$I$69,8,0)</f>
        <v>0</v>
      </c>
      <c r="J54" s="14">
        <f>VLOOKUP(B54,[1]Sheet1!$B$16:$J$69,9,0)</f>
        <v>0</v>
      </c>
      <c r="K54" s="14"/>
      <c r="L54" s="14">
        <v>4833</v>
      </c>
      <c r="M54" s="37">
        <f>VLOOKUP(B54,[1]Sheet1!$B$16:$M$69,12,0)</f>
        <v>9177378</v>
      </c>
      <c r="N54" s="37">
        <v>22024447.539999999</v>
      </c>
      <c r="O54" s="30">
        <f>N54/$N$70</f>
        <v>9.1902056928398073E-5</v>
      </c>
    </row>
    <row r="55" spans="1:16" x14ac:dyDescent="0.25">
      <c r="A55" s="10">
        <f t="shared" si="1"/>
        <v>40</v>
      </c>
      <c r="B55" s="11" t="s">
        <v>67</v>
      </c>
      <c r="C55" s="29" t="s">
        <v>68</v>
      </c>
      <c r="D55" s="12" t="s">
        <v>2</v>
      </c>
      <c r="E55" s="13"/>
      <c r="F55" s="13"/>
      <c r="G55" s="14">
        <f>VLOOKUP(B55,[1]Sheet1!$B$16:$G$69,6,0)</f>
        <v>5737865.8700000001</v>
      </c>
      <c r="H55" s="14">
        <f>VLOOKUP(B55,[2]Brokers!$B$9:$AD$69,29,0)</f>
        <v>0</v>
      </c>
      <c r="I55" s="14">
        <f>VLOOKUP(B55,[1]Sheet1!$B$16:$I$69,8,0)</f>
        <v>0</v>
      </c>
      <c r="J55" s="14">
        <f>VLOOKUP(B55,[1]Sheet1!$B$16:$J$69,9,0)</f>
        <v>0</v>
      </c>
      <c r="K55" s="14"/>
      <c r="L55" s="14">
        <v>85714</v>
      </c>
      <c r="M55" s="37">
        <f>VLOOKUP(B55,[1]Sheet1!$B$16:$M$69,12,0)</f>
        <v>5823579.8700000001</v>
      </c>
      <c r="N55" s="37">
        <v>18620810.98</v>
      </c>
      <c r="O55" s="30">
        <f>N55/$N$70</f>
        <v>7.769960302654202E-5</v>
      </c>
    </row>
    <row r="56" spans="1:16" x14ac:dyDescent="0.25">
      <c r="A56" s="10">
        <f t="shared" si="1"/>
        <v>41</v>
      </c>
      <c r="B56" s="11" t="s">
        <v>40</v>
      </c>
      <c r="C56" s="29" t="s">
        <v>103</v>
      </c>
      <c r="D56" s="12" t="s">
        <v>2</v>
      </c>
      <c r="E56" s="13"/>
      <c r="F56" s="13"/>
      <c r="G56" s="14">
        <f>VLOOKUP(B56,[1]Sheet1!$B$16:$G$69,6,0)</f>
        <v>154720</v>
      </c>
      <c r="H56" s="14">
        <f>VLOOKUP(B56,[2]Brokers!$B$9:$AD$69,29,0)</f>
        <v>0</v>
      </c>
      <c r="I56" s="14">
        <f>VLOOKUP(B56,[1]Sheet1!$B$16:$I$69,8,0)</f>
        <v>0</v>
      </c>
      <c r="J56" s="14">
        <f>VLOOKUP(B56,[1]Sheet1!$B$16:$J$69,9,0)</f>
        <v>0</v>
      </c>
      <c r="K56" s="14"/>
      <c r="L56" s="14">
        <v>1040</v>
      </c>
      <c r="M56" s="37">
        <f>VLOOKUP(B56,[1]Sheet1!$B$16:$M$69,12,0)</f>
        <v>155760</v>
      </c>
      <c r="N56" s="37">
        <v>16221007.59</v>
      </c>
      <c r="O56" s="30">
        <f>N56/$N$70</f>
        <v>6.7685873176374684E-5</v>
      </c>
    </row>
    <row r="57" spans="1:16" x14ac:dyDescent="0.25">
      <c r="A57" s="10">
        <f t="shared" si="1"/>
        <v>42</v>
      </c>
      <c r="B57" s="11" t="s">
        <v>26</v>
      </c>
      <c r="C57" s="29" t="s">
        <v>107</v>
      </c>
      <c r="D57" s="12" t="s">
        <v>2</v>
      </c>
      <c r="E57" s="13" t="s">
        <v>2</v>
      </c>
      <c r="F57" s="13" t="s">
        <v>2</v>
      </c>
      <c r="G57" s="14">
        <f>VLOOKUP(B57,[1]Sheet1!$B$16:$G$69,6,0)</f>
        <v>13749540</v>
      </c>
      <c r="H57" s="14">
        <f>VLOOKUP(B57,[2]Brokers!$B$9:$AD$69,29,0)</f>
        <v>0</v>
      </c>
      <c r="I57" s="14">
        <f>VLOOKUP(B57,[1]Sheet1!$B$16:$I$69,8,0)</f>
        <v>0</v>
      </c>
      <c r="J57" s="14">
        <f>VLOOKUP(B57,[1]Sheet1!$B$16:$J$69,9,0)</f>
        <v>0</v>
      </c>
      <c r="K57" s="14"/>
      <c r="L57" s="14">
        <v>2034</v>
      </c>
      <c r="M57" s="37">
        <f>VLOOKUP(B57,[1]Sheet1!$B$16:$M$69,12,0)</f>
        <v>13751574</v>
      </c>
      <c r="N57" s="37">
        <v>14267540</v>
      </c>
      <c r="O57" s="30">
        <f>N57/$N$70</f>
        <v>5.9534581783575433E-5</v>
      </c>
    </row>
    <row r="58" spans="1:16" x14ac:dyDescent="0.25">
      <c r="A58" s="10">
        <f t="shared" si="1"/>
        <v>43</v>
      </c>
      <c r="B58" s="11" t="s">
        <v>15</v>
      </c>
      <c r="C58" s="29" t="s">
        <v>106</v>
      </c>
      <c r="D58" s="12" t="s">
        <v>2</v>
      </c>
      <c r="E58" s="13"/>
      <c r="F58" s="13"/>
      <c r="G58" s="14">
        <f>VLOOKUP(B58,[1]Sheet1!$B$16:$G$69,6,0)</f>
        <v>2798098</v>
      </c>
      <c r="H58" s="14">
        <f>VLOOKUP(B58,[2]Brokers!$B$9:$AD$69,29,0)</f>
        <v>0</v>
      </c>
      <c r="I58" s="14">
        <f>VLOOKUP(B58,[1]Sheet1!$B$16:$I$69,8,0)</f>
        <v>0</v>
      </c>
      <c r="J58" s="14">
        <f>VLOOKUP(B58,[1]Sheet1!$B$16:$J$69,9,0)</f>
        <v>0</v>
      </c>
      <c r="K58" s="14"/>
      <c r="L58" s="14">
        <v>3248</v>
      </c>
      <c r="M58" s="37">
        <f>VLOOKUP(B58,[1]Sheet1!$B$16:$M$69,12,0)</f>
        <v>2801346</v>
      </c>
      <c r="N58" s="37">
        <v>12761564.539999999</v>
      </c>
      <c r="O58" s="30">
        <f>N58/$N$70</f>
        <v>5.3250553900182238E-5</v>
      </c>
    </row>
    <row r="59" spans="1:16" x14ac:dyDescent="0.25">
      <c r="A59" s="10">
        <f t="shared" si="1"/>
        <v>44</v>
      </c>
      <c r="B59" s="11" t="s">
        <v>29</v>
      </c>
      <c r="C59" s="29" t="s">
        <v>101</v>
      </c>
      <c r="D59" s="12" t="s">
        <v>2</v>
      </c>
      <c r="E59" s="13"/>
      <c r="F59" s="13"/>
      <c r="G59" s="14">
        <f>VLOOKUP(B59,[1]Sheet1!$B$16:$G$69,6,0)</f>
        <v>2294320</v>
      </c>
      <c r="H59" s="14">
        <f>VLOOKUP(B59,[2]Brokers!$B$9:$AD$69,29,0)</f>
        <v>0</v>
      </c>
      <c r="I59" s="14">
        <f>VLOOKUP(B59,[1]Sheet1!$B$16:$I$69,8,0)</f>
        <v>0</v>
      </c>
      <c r="J59" s="14">
        <f>VLOOKUP(B59,[1]Sheet1!$B$16:$J$69,9,0)</f>
        <v>0</v>
      </c>
      <c r="K59" s="14"/>
      <c r="L59" s="14">
        <v>599</v>
      </c>
      <c r="M59" s="37">
        <f>VLOOKUP(B59,[1]Sheet1!$B$16:$M$69,12,0)</f>
        <v>2294919</v>
      </c>
      <c r="N59" s="37">
        <v>12039912</v>
      </c>
      <c r="O59" s="30">
        <f>N59/$N$70</f>
        <v>5.0239293223011902E-5</v>
      </c>
    </row>
    <row r="60" spans="1:16" x14ac:dyDescent="0.25">
      <c r="A60" s="10">
        <f t="shared" si="1"/>
        <v>45</v>
      </c>
      <c r="B60" s="11" t="s">
        <v>21</v>
      </c>
      <c r="C60" s="29" t="s">
        <v>80</v>
      </c>
      <c r="D60" s="12" t="s">
        <v>2</v>
      </c>
      <c r="E60" s="13"/>
      <c r="F60" s="13"/>
      <c r="G60" s="14">
        <f>VLOOKUP(B60,[1]Sheet1!$B$16:$G$69,6,0)</f>
        <v>5514915</v>
      </c>
      <c r="H60" s="14">
        <f>VLOOKUP(B60,[2]Brokers!$B$9:$AD$69,29,0)</f>
        <v>0</v>
      </c>
      <c r="I60" s="14">
        <f>VLOOKUP(B60,[1]Sheet1!$B$16:$I$69,8,0)</f>
        <v>0</v>
      </c>
      <c r="J60" s="14">
        <f>VLOOKUP(B60,[1]Sheet1!$B$16:$J$69,9,0)</f>
        <v>0</v>
      </c>
      <c r="K60" s="14"/>
      <c r="L60" s="14">
        <v>3725</v>
      </c>
      <c r="M60" s="37">
        <f>VLOOKUP(B60,[1]Sheet1!$B$16:$M$69,12,0)</f>
        <v>5518640</v>
      </c>
      <c r="N60" s="37">
        <v>10237052</v>
      </c>
      <c r="O60" s="30">
        <f>N60/$N$70</f>
        <v>4.271644652944477E-5</v>
      </c>
    </row>
    <row r="61" spans="1:16" x14ac:dyDescent="0.25">
      <c r="A61" s="10">
        <f t="shared" si="1"/>
        <v>46</v>
      </c>
      <c r="B61" s="11" t="s">
        <v>47</v>
      </c>
      <c r="C61" s="29" t="s">
        <v>100</v>
      </c>
      <c r="D61" s="12" t="s">
        <v>2</v>
      </c>
      <c r="E61" s="13"/>
      <c r="F61" s="13"/>
      <c r="G61" s="14">
        <f>VLOOKUP(B61,[1]Sheet1!$B$16:$G$69,6,0)</f>
        <v>2156604</v>
      </c>
      <c r="H61" s="14">
        <f>VLOOKUP(B61,[2]Brokers!$B$9:$AD$69,29,0)</f>
        <v>0</v>
      </c>
      <c r="I61" s="14">
        <f>VLOOKUP(B61,[1]Sheet1!$B$16:$I$69,8,0)</f>
        <v>0</v>
      </c>
      <c r="J61" s="14">
        <f>VLOOKUP(B61,[1]Sheet1!$B$16:$J$69,9,0)</f>
        <v>0</v>
      </c>
      <c r="K61" s="14"/>
      <c r="L61" s="14">
        <v>5297</v>
      </c>
      <c r="M61" s="37">
        <f>VLOOKUP(B61,[1]Sheet1!$B$16:$M$69,12,0)</f>
        <v>2161901</v>
      </c>
      <c r="N61" s="37">
        <v>5433697.5</v>
      </c>
      <c r="O61" s="30">
        <f>N61/$N$70</f>
        <v>2.2673348608166464E-5</v>
      </c>
    </row>
    <row r="62" spans="1:16" x14ac:dyDescent="0.25">
      <c r="A62" s="10">
        <f t="shared" si="1"/>
        <v>47</v>
      </c>
      <c r="B62" s="11" t="s">
        <v>120</v>
      </c>
      <c r="C62" s="29" t="s">
        <v>121</v>
      </c>
      <c r="D62" s="12" t="s">
        <v>2</v>
      </c>
      <c r="E62" s="13"/>
      <c r="F62" s="13" t="s">
        <v>2</v>
      </c>
      <c r="G62" s="14">
        <v>0</v>
      </c>
      <c r="H62" s="14">
        <v>0</v>
      </c>
      <c r="I62" s="14">
        <v>0</v>
      </c>
      <c r="J62" s="14">
        <v>0</v>
      </c>
      <c r="K62" s="14"/>
      <c r="L62" s="14">
        <v>0</v>
      </c>
      <c r="M62" s="37">
        <v>0</v>
      </c>
      <c r="N62" s="37">
        <v>0</v>
      </c>
      <c r="O62" s="30">
        <v>0</v>
      </c>
    </row>
    <row r="63" spans="1:16" x14ac:dyDescent="0.25">
      <c r="A63" s="10">
        <f t="shared" si="1"/>
        <v>48</v>
      </c>
      <c r="B63" s="11" t="s">
        <v>27</v>
      </c>
      <c r="C63" s="29" t="s">
        <v>112</v>
      </c>
      <c r="D63" s="12" t="s">
        <v>2</v>
      </c>
      <c r="E63" s="13"/>
      <c r="F63" s="13"/>
      <c r="G63" s="14">
        <f>VLOOKUP(B63,[1]Sheet1!$B$16:$G$69,6,0)</f>
        <v>0</v>
      </c>
      <c r="H63" s="14">
        <f>VLOOKUP(B63,[2]Brokers!$B$9:$AD$69,29,0)</f>
        <v>0</v>
      </c>
      <c r="I63" s="14">
        <f>VLOOKUP(B63,[1]Sheet1!$B$16:$I$69,8,0)</f>
        <v>0</v>
      </c>
      <c r="J63" s="14">
        <f>VLOOKUP(B63,[1]Sheet1!$B$16:$J$69,9,0)</f>
        <v>0</v>
      </c>
      <c r="K63" s="14"/>
      <c r="L63" s="14">
        <v>0</v>
      </c>
      <c r="M63" s="37">
        <f>VLOOKUP(B63,[1]Sheet1!$B$16:$M$69,12,0)</f>
        <v>0</v>
      </c>
      <c r="N63" s="37">
        <f>VLOOKUP(B63,[3]Sheet1!$B$16:$N$69,13,0)+M63</f>
        <v>0</v>
      </c>
      <c r="O63" s="30">
        <f>N63/$N$70</f>
        <v>0</v>
      </c>
    </row>
    <row r="64" spans="1:16" x14ac:dyDescent="0.25">
      <c r="A64" s="10">
        <f t="shared" si="1"/>
        <v>49</v>
      </c>
      <c r="B64" s="11" t="s">
        <v>39</v>
      </c>
      <c r="C64" s="29" t="s">
        <v>111</v>
      </c>
      <c r="D64" s="12" t="s">
        <v>2</v>
      </c>
      <c r="E64" s="13"/>
      <c r="F64" s="13"/>
      <c r="G64" s="14">
        <f>VLOOKUP(B64,[1]Sheet1!$B$16:$G$69,6,0)</f>
        <v>0</v>
      </c>
      <c r="H64" s="14">
        <f>VLOOKUP(B64,[2]Brokers!$B$9:$AD$69,29,0)</f>
        <v>0</v>
      </c>
      <c r="I64" s="14">
        <f>VLOOKUP(B64,[1]Sheet1!$B$16:$I$69,8,0)</f>
        <v>0</v>
      </c>
      <c r="J64" s="14">
        <f>VLOOKUP(B64,[1]Sheet1!$B$16:$J$69,9,0)</f>
        <v>0</v>
      </c>
      <c r="K64" s="14"/>
      <c r="L64" s="14">
        <v>0</v>
      </c>
      <c r="M64" s="37">
        <f>VLOOKUP(B64,[1]Sheet1!$B$16:$M$69,12,0)</f>
        <v>0</v>
      </c>
      <c r="N64" s="37">
        <f>VLOOKUP(B64,[3]Sheet1!$B$16:$N$69,13,0)+M64</f>
        <v>0</v>
      </c>
      <c r="O64" s="30">
        <f>N64/$N$70</f>
        <v>0</v>
      </c>
    </row>
    <row r="65" spans="1:16" x14ac:dyDescent="0.25">
      <c r="A65" s="10">
        <f t="shared" si="1"/>
        <v>50</v>
      </c>
      <c r="B65" s="11" t="s">
        <v>66</v>
      </c>
      <c r="C65" s="29" t="s">
        <v>91</v>
      </c>
      <c r="D65" s="12" t="s">
        <v>2</v>
      </c>
      <c r="E65" s="13"/>
      <c r="F65" s="13"/>
      <c r="G65" s="14">
        <f>VLOOKUP(B65,[1]Sheet1!$B$16:$G$69,6,0)</f>
        <v>0</v>
      </c>
      <c r="H65" s="14">
        <f>VLOOKUP(B65,[2]Brokers!$B$9:$AD$69,29,0)</f>
        <v>0</v>
      </c>
      <c r="I65" s="14">
        <f>VLOOKUP(B65,[1]Sheet1!$B$16:$I$69,8,0)</f>
        <v>0</v>
      </c>
      <c r="J65" s="14">
        <f>VLOOKUP(B65,[1]Sheet1!$B$16:$J$69,9,0)</f>
        <v>0</v>
      </c>
      <c r="K65" s="14"/>
      <c r="L65" s="14">
        <v>0</v>
      </c>
      <c r="M65" s="37">
        <f>VLOOKUP(B65,[1]Sheet1!$B$16:$M$69,12,0)</f>
        <v>0</v>
      </c>
      <c r="N65" s="37">
        <f>VLOOKUP(B65,[3]Sheet1!$B$16:$N$69,13,0)+M65</f>
        <v>0</v>
      </c>
      <c r="O65" s="30">
        <f>N65/$N$70</f>
        <v>0</v>
      </c>
    </row>
    <row r="66" spans="1:16" x14ac:dyDescent="0.25">
      <c r="A66" s="10">
        <f t="shared" si="1"/>
        <v>51</v>
      </c>
      <c r="B66" s="11" t="s">
        <v>46</v>
      </c>
      <c r="C66" s="29" t="s">
        <v>46</v>
      </c>
      <c r="D66" s="12" t="s">
        <v>2</v>
      </c>
      <c r="E66" s="13"/>
      <c r="F66" s="13"/>
      <c r="G66" s="14">
        <f>VLOOKUP(B66,[1]Sheet1!$B$16:$G$69,6,0)</f>
        <v>0</v>
      </c>
      <c r="H66" s="14">
        <f>VLOOKUP(B66,[2]Brokers!$B$9:$AD$69,29,0)</f>
        <v>0</v>
      </c>
      <c r="I66" s="14">
        <f>VLOOKUP(B66,[1]Sheet1!$B$16:$I$69,8,0)</f>
        <v>0</v>
      </c>
      <c r="J66" s="14">
        <f>VLOOKUP(B66,[1]Sheet1!$B$16:$J$69,9,0)</f>
        <v>0</v>
      </c>
      <c r="K66" s="14"/>
      <c r="L66" s="14">
        <v>0</v>
      </c>
      <c r="M66" s="37">
        <f>VLOOKUP(B66,[1]Sheet1!$B$16:$M$69,12,0)</f>
        <v>0</v>
      </c>
      <c r="N66" s="37">
        <f>VLOOKUP(B66,[3]Sheet1!$B$16:$N$69,13,0)+M66</f>
        <v>0</v>
      </c>
      <c r="O66" s="30">
        <f>N66/$N$70</f>
        <v>0</v>
      </c>
    </row>
    <row r="67" spans="1:16" x14ac:dyDescent="0.25">
      <c r="A67" s="10">
        <f t="shared" si="1"/>
        <v>52</v>
      </c>
      <c r="B67" s="11" t="s">
        <v>44</v>
      </c>
      <c r="C67" s="29" t="s">
        <v>44</v>
      </c>
      <c r="D67" s="12" t="s">
        <v>2</v>
      </c>
      <c r="E67" s="13"/>
      <c r="F67" s="13"/>
      <c r="G67" s="14">
        <f>VLOOKUP(B67,[1]Sheet1!$B$16:$G$69,6,0)</f>
        <v>0</v>
      </c>
      <c r="H67" s="14">
        <f>VLOOKUP(B67,[2]Brokers!$B$9:$AD$69,29,0)</f>
        <v>0</v>
      </c>
      <c r="I67" s="14">
        <f>VLOOKUP(B67,[1]Sheet1!$B$16:$I$69,8,0)</f>
        <v>0</v>
      </c>
      <c r="J67" s="14">
        <f>VLOOKUP(B67,[1]Sheet1!$B$16:$J$69,9,0)</f>
        <v>0</v>
      </c>
      <c r="K67" s="14"/>
      <c r="L67" s="14">
        <v>0</v>
      </c>
      <c r="M67" s="37">
        <f>VLOOKUP(B67,[1]Sheet1!$B$16:$M$69,12,0)</f>
        <v>0</v>
      </c>
      <c r="N67" s="37">
        <f>VLOOKUP(B67,[3]Sheet1!$B$16:$N$69,13,0)+M67</f>
        <v>0</v>
      </c>
      <c r="O67" s="30">
        <f>N67/$N$70</f>
        <v>0</v>
      </c>
    </row>
    <row r="68" spans="1:16" x14ac:dyDescent="0.25">
      <c r="A68" s="10">
        <v>52</v>
      </c>
      <c r="B68" s="11" t="s">
        <v>32</v>
      </c>
      <c r="C68" s="29" t="s">
        <v>86</v>
      </c>
      <c r="D68" s="12" t="s">
        <v>2</v>
      </c>
      <c r="E68" s="13"/>
      <c r="F68" s="13"/>
      <c r="G68" s="14">
        <f>VLOOKUP(B68,[1]Sheet1!$B$16:$G$69,6,0)</f>
        <v>0</v>
      </c>
      <c r="H68" s="14">
        <f>VLOOKUP(B68,[2]Brokers!$B$9:$AD$69,29,0)</f>
        <v>0</v>
      </c>
      <c r="I68" s="14">
        <f>VLOOKUP(B68,[1]Sheet1!$B$16:$I$69,8,0)</f>
        <v>0</v>
      </c>
      <c r="J68" s="14">
        <f>VLOOKUP(B68,[1]Sheet1!$B$16:$J$69,9,0)</f>
        <v>0</v>
      </c>
      <c r="K68" s="14"/>
      <c r="L68" s="14">
        <v>0</v>
      </c>
      <c r="M68" s="37">
        <f>VLOOKUP(B68,[1]Sheet1!$B$16:$M$69,12,0)</f>
        <v>0</v>
      </c>
      <c r="N68" s="37">
        <f>VLOOKUP(B68,[3]Sheet1!$B$16:$N$69,13,0)+M68</f>
        <v>0</v>
      </c>
      <c r="O68" s="30">
        <f>N68/$N$70</f>
        <v>0</v>
      </c>
    </row>
    <row r="69" spans="1:16" x14ac:dyDescent="0.25">
      <c r="A69" s="10">
        <v>53</v>
      </c>
      <c r="B69" s="11" t="s">
        <v>35</v>
      </c>
      <c r="C69" s="29" t="s">
        <v>97</v>
      </c>
      <c r="D69" s="12" t="s">
        <v>2</v>
      </c>
      <c r="E69" s="13"/>
      <c r="F69" s="13"/>
      <c r="G69" s="14">
        <f>VLOOKUP(B69,[1]Sheet1!$B$16:$G$69,6,0)</f>
        <v>0</v>
      </c>
      <c r="H69" s="14">
        <f>VLOOKUP(B69,[2]Brokers!$B$9:$AD$69,29,0)</f>
        <v>0</v>
      </c>
      <c r="I69" s="14">
        <f>VLOOKUP(B69,[1]Sheet1!$B$16:$I$69,8,0)</f>
        <v>0</v>
      </c>
      <c r="J69" s="14">
        <f>VLOOKUP(B69,[1]Sheet1!$B$16:$J$69,9,0)</f>
        <v>0</v>
      </c>
      <c r="K69" s="14"/>
      <c r="L69" s="14">
        <v>0</v>
      </c>
      <c r="M69" s="37">
        <f>VLOOKUP(B69,[1]Sheet1!$B$16:$M$69,12,0)</f>
        <v>0</v>
      </c>
      <c r="N69" s="37">
        <f>VLOOKUP(B69,[3]Sheet1!$B$16:$N$69,13,0)+M69</f>
        <v>0</v>
      </c>
      <c r="O69" s="30">
        <f>N69/$N$70</f>
        <v>0</v>
      </c>
    </row>
    <row r="70" spans="1:16" ht="16.5" customHeight="1" thickBot="1" x14ac:dyDescent="0.3">
      <c r="A70" s="44" t="s">
        <v>54</v>
      </c>
      <c r="B70" s="45"/>
      <c r="C70" s="46"/>
      <c r="D70" s="26">
        <f>COUNTA(D16:D69)</f>
        <v>54</v>
      </c>
      <c r="E70" s="26">
        <f>COUNTA(E16:E69)</f>
        <v>16</v>
      </c>
      <c r="F70" s="26">
        <f>COUNTA(F16:F69)</f>
        <v>15</v>
      </c>
      <c r="G70" s="31">
        <f>SUM(G16:G69)</f>
        <v>28527953544.400002</v>
      </c>
      <c r="H70" s="31">
        <f>SUM(H16:H69)</f>
        <v>0</v>
      </c>
      <c r="I70" s="31">
        <f>SUM(I16:I69)</f>
        <v>50000</v>
      </c>
      <c r="J70" s="38">
        <v>10000000000</v>
      </c>
      <c r="K70" s="31"/>
      <c r="L70" s="31">
        <f>SUM(L16:L69)</f>
        <v>31551714</v>
      </c>
      <c r="M70" s="58">
        <v>28559555258.399998</v>
      </c>
      <c r="N70" s="31">
        <f>SUM(N16:N69)</f>
        <v>239651301354.00009</v>
      </c>
      <c r="O70" s="32">
        <f>SUM(O16:O69)</f>
        <v>0.99999999999999933</v>
      </c>
      <c r="P70" s="17"/>
    </row>
    <row r="71" spans="1:16" x14ac:dyDescent="0.25">
      <c r="J71" s="18" t="s">
        <v>119</v>
      </c>
      <c r="K71" s="18"/>
      <c r="L71" s="18"/>
      <c r="M71" s="19" t="s">
        <v>119</v>
      </c>
      <c r="O71" s="18"/>
      <c r="P71" s="17"/>
    </row>
    <row r="72" spans="1:16" ht="27.6" customHeight="1" x14ac:dyDescent="0.25">
      <c r="B72" s="43" t="s">
        <v>55</v>
      </c>
      <c r="C72" s="43"/>
      <c r="D72" s="24"/>
      <c r="E72" s="24"/>
      <c r="F72" s="24"/>
      <c r="H72" s="20"/>
      <c r="K72" s="18"/>
      <c r="L72" s="18"/>
      <c r="M72" s="18"/>
      <c r="N72" s="1" t="s">
        <v>119</v>
      </c>
      <c r="P72" s="17"/>
    </row>
    <row r="73" spans="1:16" ht="27.6" customHeight="1" x14ac:dyDescent="0.25">
      <c r="C73" s="25"/>
      <c r="D73" s="25"/>
      <c r="E73" s="25"/>
      <c r="F73" s="25"/>
      <c r="G73" s="2">
        <f>SUM(G16:G69)</f>
        <v>28527953544.400002</v>
      </c>
      <c r="H73" s="20">
        <f>SUM(H16:H69)</f>
        <v>0</v>
      </c>
      <c r="I73" s="18">
        <f>SUM(I16:I69)</f>
        <v>50000</v>
      </c>
      <c r="J73" s="18">
        <f>SUM(J16:J69)</f>
        <v>10000000000</v>
      </c>
      <c r="M73" s="18">
        <f>SUM(M16:M69)</f>
        <v>28559555258.400002</v>
      </c>
      <c r="N73" s="18">
        <f>SUM(N16:N69)</f>
        <v>239651301354.00009</v>
      </c>
      <c r="O73" s="18">
        <f>SUM(M73:N73)</f>
        <v>268210856612.40009</v>
      </c>
      <c r="P73" s="17"/>
    </row>
    <row r="74" spans="1:16" x14ac:dyDescent="0.25">
      <c r="P74" s="17"/>
    </row>
    <row r="75" spans="1:16" x14ac:dyDescent="0.25">
      <c r="P75" s="17"/>
    </row>
  </sheetData>
  <autoFilter ref="E15:F70"/>
  <sortState ref="B16:O69">
    <sortCondition descending="1" ref="O16:O69"/>
  </sortState>
  <mergeCells count="15">
    <mergeCell ref="N11:O11"/>
    <mergeCell ref="M14:M15"/>
    <mergeCell ref="N14:N15"/>
    <mergeCell ref="D9:K9"/>
    <mergeCell ref="B72:C72"/>
    <mergeCell ref="A70:C70"/>
    <mergeCell ref="O14:O15"/>
    <mergeCell ref="A12:A15"/>
    <mergeCell ref="B12:B15"/>
    <mergeCell ref="C12:C15"/>
    <mergeCell ref="D12:F14"/>
    <mergeCell ref="G12:M13"/>
    <mergeCell ref="J14:L14"/>
    <mergeCell ref="G14:I14"/>
    <mergeCell ref="N12:O13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2022-04-13T04:02:50Z</cp:lastPrinted>
  <dcterms:created xsi:type="dcterms:W3CDTF">2017-06-09T07:51:20Z</dcterms:created>
  <dcterms:modified xsi:type="dcterms:W3CDTF">2022-04-13T06:56:17Z</dcterms:modified>
</cp:coreProperties>
</file>