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5" windowWidth="10200" windowHeight="8115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>
    <definedName name="_xlnm.Print_Area" localSheetId="0">'Sheet1'!$A$1:$M$81</definedName>
  </definedNames>
  <calcPr fullCalcOnLoad="1"/>
</workbook>
</file>

<file path=xl/sharedStrings.xml><?xml version="1.0" encoding="utf-8"?>
<sst xmlns="http://schemas.openxmlformats.org/spreadsheetml/2006/main" count="405" uniqueCount="147">
  <si>
    <t>№</t>
  </si>
  <si>
    <t>Компанийн нэр</t>
  </si>
  <si>
    <t>Үйл ажиллагааны чиглэл</t>
  </si>
  <si>
    <t>Брокер, дилер</t>
  </si>
  <si>
    <t>Андеррайтер</t>
  </si>
  <si>
    <t xml:space="preserve">Хөрөнгө оруулалтын зөвлөх </t>
  </si>
  <si>
    <t>Жилийн арилжааны дүн</t>
  </si>
  <si>
    <t>Хувьцааны багцын арилжаа</t>
  </si>
  <si>
    <t>●</t>
  </si>
  <si>
    <t xml:space="preserve">Нийт </t>
  </si>
  <si>
    <t>Үсгэн код</t>
  </si>
  <si>
    <t>Нийт арилжаа</t>
  </si>
  <si>
    <t>▪</t>
  </si>
  <si>
    <t xml:space="preserve">Жич: Гишүүдийг тухайн сард хийсэн арилжааны үнийн дүнгээр жагсаав. </t>
  </si>
  <si>
    <t>HUN</t>
  </si>
  <si>
    <t>Хүннү Эмпайр</t>
  </si>
  <si>
    <t>BDSC</t>
  </si>
  <si>
    <t>БиДиСек ХК</t>
  </si>
  <si>
    <t>TCHB</t>
  </si>
  <si>
    <t>Тулгат чандмань баян ХХК</t>
  </si>
  <si>
    <t>GLMT</t>
  </si>
  <si>
    <t>Голомт секюритиз ХХК</t>
  </si>
  <si>
    <t>DELG</t>
  </si>
  <si>
    <t>Дэлгэрхангай секюритиз ХХК</t>
  </si>
  <si>
    <t>MSEC</t>
  </si>
  <si>
    <t>Монсек ХХК</t>
  </si>
  <si>
    <t>STIN</t>
  </si>
  <si>
    <t>Стандарт инвестмент ХХК</t>
  </si>
  <si>
    <t>TDB</t>
  </si>
  <si>
    <t>Ти Ди Би Капитал ХХК</t>
  </si>
  <si>
    <t>GNDX</t>
  </si>
  <si>
    <t>Гендекс ХХК</t>
  </si>
  <si>
    <t>ARGB</t>
  </si>
  <si>
    <t>Аргай бэст ХХК</t>
  </si>
  <si>
    <t>TNGR</t>
  </si>
  <si>
    <t>Тэнгэр капитал ХХК</t>
  </si>
  <si>
    <t>MIBG</t>
  </si>
  <si>
    <t>Эм Ай Би Жи ХХК</t>
  </si>
  <si>
    <t>BULG</t>
  </si>
  <si>
    <t>Булган брокер ХХК</t>
  </si>
  <si>
    <t>ECM</t>
  </si>
  <si>
    <t>Евразиа капитал монголиа ХХК</t>
  </si>
  <si>
    <t>GATR</t>
  </si>
  <si>
    <t>Гацуурт трейд ХХК</t>
  </si>
  <si>
    <t>NSEC</t>
  </si>
  <si>
    <t>Нэйшнл сэкюритис ХХК</t>
  </si>
  <si>
    <t>DRBR</t>
  </si>
  <si>
    <t>Дархан брокер ХХК</t>
  </si>
  <si>
    <t>ARD</t>
  </si>
  <si>
    <t>Ард капитал групп ХХК</t>
  </si>
  <si>
    <t>ZRGD</t>
  </si>
  <si>
    <t>Зэргэд ХХК</t>
  </si>
  <si>
    <t>MERG</t>
  </si>
  <si>
    <t>Мэргэн санаа ХХК</t>
  </si>
  <si>
    <t>BZIN</t>
  </si>
  <si>
    <t>Дэү Секьюритис Монгол</t>
  </si>
  <si>
    <t>BUMB</t>
  </si>
  <si>
    <t>Бумбат-Алтай ХХК</t>
  </si>
  <si>
    <t>SANR</t>
  </si>
  <si>
    <t>Санар ХХК</t>
  </si>
  <si>
    <t>APS</t>
  </si>
  <si>
    <t>Азиа Пасифик секьюритис ХХК</t>
  </si>
  <si>
    <t>BATS</t>
  </si>
  <si>
    <t>Батс ХХК</t>
  </si>
  <si>
    <t>GAUL</t>
  </si>
  <si>
    <t>Гаүли ХХК</t>
  </si>
  <si>
    <t>GDEV</t>
  </si>
  <si>
    <t>Гранддевелопмент ХХК</t>
  </si>
  <si>
    <t>UNDR</t>
  </si>
  <si>
    <t>Өндөрхаан инвест ХХК</t>
  </si>
  <si>
    <t>MSDQ</t>
  </si>
  <si>
    <t>Масдак ХХК</t>
  </si>
  <si>
    <t>MNET</t>
  </si>
  <si>
    <t>Монет ХХК</t>
  </si>
  <si>
    <t>TABO</t>
  </si>
  <si>
    <t>Таван богд ХХК</t>
  </si>
  <si>
    <t>ALTN</t>
  </si>
  <si>
    <t>Алтан хоромсог ХХК</t>
  </si>
  <si>
    <t>MICC</t>
  </si>
  <si>
    <t>Эм Ай Си Си ХХК</t>
  </si>
  <si>
    <t>GDSC</t>
  </si>
  <si>
    <t>Гүүдсек ХХК</t>
  </si>
  <si>
    <t>GLOB</t>
  </si>
  <si>
    <t>Глобал ассет ХХК</t>
  </si>
  <si>
    <t>MONG</t>
  </si>
  <si>
    <t>Монгол секюритиес ХК</t>
  </si>
  <si>
    <t>BSK</t>
  </si>
  <si>
    <t>BLUE SKY</t>
  </si>
  <si>
    <t>ZGB</t>
  </si>
  <si>
    <t>Зэт жи би ХХК</t>
  </si>
  <si>
    <t>ACE</t>
  </si>
  <si>
    <t>АСЕ энд Т Капитал ХХК</t>
  </si>
  <si>
    <t>BLMB</t>
  </si>
  <si>
    <t>Блүмсбюри секюритиес ХХК</t>
  </si>
  <si>
    <t>CAPM</t>
  </si>
  <si>
    <t>Капитал маркет корпораци ХХК</t>
  </si>
  <si>
    <t>GNN</t>
  </si>
  <si>
    <t>ГОВИЙН НОЁН НУРУУ</t>
  </si>
  <si>
    <t>MWTS</t>
  </si>
  <si>
    <t>Эм Даблью Ти Эс ХХК</t>
  </si>
  <si>
    <t>FINL</t>
  </si>
  <si>
    <t>Финанс линк групп ХХК</t>
  </si>
  <si>
    <t>DCF</t>
  </si>
  <si>
    <t>Ди Си Эф ХХК</t>
  </si>
  <si>
    <t>NOVL</t>
  </si>
  <si>
    <t>Новел инвестмент ХХК</t>
  </si>
  <si>
    <t>LFTI</t>
  </si>
  <si>
    <t>Лайфтайм инвестмент ХХК</t>
  </si>
  <si>
    <t>FCX</t>
  </si>
  <si>
    <t>Эф Си Икс ХХК</t>
  </si>
  <si>
    <t>USEC</t>
  </si>
  <si>
    <t>Юнайтед секьюритс ХХК</t>
  </si>
  <si>
    <t>BKHE</t>
  </si>
  <si>
    <t>Бага хээр ХХК</t>
  </si>
  <si>
    <t>ABJY</t>
  </si>
  <si>
    <t>АБЖЯ ХХК</t>
  </si>
  <si>
    <t>BBSS</t>
  </si>
  <si>
    <t>Би Би Эс Эс ХХК</t>
  </si>
  <si>
    <t>BLAC</t>
  </si>
  <si>
    <t>Блэкстоун интернэйшнл ХХК</t>
  </si>
  <si>
    <t>DGSN</t>
  </si>
  <si>
    <t>Догсон ХХК</t>
  </si>
  <si>
    <t>FRON</t>
  </si>
  <si>
    <t>Фронтиер ХХК</t>
  </si>
  <si>
    <t>ITR</t>
  </si>
  <si>
    <t>Ай трейд ХХК</t>
  </si>
  <si>
    <t>PREV</t>
  </si>
  <si>
    <t>Превалент ХХК</t>
  </si>
  <si>
    <t>SECP</t>
  </si>
  <si>
    <t>СИКАП</t>
  </si>
  <si>
    <t>SGC</t>
  </si>
  <si>
    <t>Эс Жи Капитал ХХК</t>
  </si>
  <si>
    <t>TTOL</t>
  </si>
  <si>
    <t>Таван Толгойн Хишиг</t>
  </si>
  <si>
    <t>TTR</t>
  </si>
  <si>
    <t>Түшиг траст ХХК</t>
  </si>
  <si>
    <t>ZEUS</t>
  </si>
  <si>
    <t>Зюс капитал ХХК</t>
  </si>
  <si>
    <t>Эзлэх хувь</t>
  </si>
  <si>
    <t>БОНД АНХДАГЧ</t>
  </si>
  <si>
    <t>Үнэт цаасны хоёрдогч зах зээлийн арилжаа</t>
  </si>
  <si>
    <t>Хувьцаа</t>
  </si>
  <si>
    <t>Бонд</t>
  </si>
  <si>
    <t>Ард секьюритиз ХХК</t>
  </si>
  <si>
    <t xml:space="preserve">2015 оны 6 дугаар сарын 30-ны байдлаар </t>
  </si>
  <si>
    <t>6-р сарын арилжааны дүн</t>
  </si>
  <si>
    <t xml:space="preserve">"МХБ" ТӨХК-ИЙН ГИШҮҮН ҮНЭТ ЦААСНЫ КОМПАНИУДЫН АРИЛЖААНЫ ТАЙЛАН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</si>
</sst>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164" fontId="45" fillId="0" borderId="0" xfId="42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64" fontId="47" fillId="33" borderId="0" xfId="42" applyNumberFormat="1" applyFont="1" applyFill="1" applyBorder="1" applyAlignment="1">
      <alignment horizontal="center" vertical="center" wrapText="1"/>
    </xf>
    <xf numFmtId="43" fontId="2" fillId="2" borderId="10" xfId="42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43" fontId="3" fillId="2" borderId="12" xfId="42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3" fontId="2" fillId="2" borderId="13" xfId="42" applyFont="1" applyFill="1" applyBorder="1" applyAlignment="1">
      <alignment vertical="center" wrapText="1"/>
    </xf>
    <xf numFmtId="9" fontId="44" fillId="34" borderId="14" xfId="59" applyFont="1" applyFill="1" applyBorder="1" applyAlignment="1">
      <alignment horizontal="center" vertical="center" wrapText="1"/>
    </xf>
    <xf numFmtId="9" fontId="3" fillId="34" borderId="15" xfId="59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43" fontId="44" fillId="34" borderId="13" xfId="42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43" fontId="44" fillId="0" borderId="0" xfId="0" applyNumberFormat="1" applyFont="1" applyAlignment="1">
      <alignment horizontal="center" vertical="center" wrapText="1"/>
    </xf>
    <xf numFmtId="43" fontId="44" fillId="0" borderId="0" xfId="42" applyFont="1" applyAlignment="1">
      <alignment horizontal="center" vertical="center"/>
    </xf>
    <xf numFmtId="43" fontId="47" fillId="2" borderId="10" xfId="42" applyFont="1" applyFill="1" applyBorder="1" applyAlignment="1">
      <alignment horizontal="center" vertical="center"/>
    </xf>
    <xf numFmtId="43" fontId="44" fillId="2" borderId="10" xfId="42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vertical="center"/>
    </xf>
    <xf numFmtId="43" fontId="44" fillId="0" borderId="0" xfId="0" applyNumberFormat="1" applyFont="1" applyAlignment="1">
      <alignment horizontal="center" vertical="center"/>
    </xf>
    <xf numFmtId="43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0" fontId="47" fillId="34" borderId="21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2" borderId="2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13</xdr:col>
      <xdr:colOff>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13896975" cy="1343025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2</xdr:col>
      <xdr:colOff>19050</xdr:colOff>
      <xdr:row>10</xdr:row>
      <xdr:rowOff>123825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85875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Membership\MEMBER%20STATISTIC%20updat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5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УЗ"/>
      <sheetName val="Хувь нийлүүлэгч"/>
      <sheetName val="Компанийн тухай"/>
      <sheetName val="Ажилтнууд"/>
      <sheetName val="халагдсан"/>
      <sheetName val="Салбар"/>
      <sheetName val="Хаяг"/>
      <sheetName val="тайлан ирүүлэлт"/>
      <sheetName val="эрх цуцлагдсан"/>
      <sheetName val="харилцагч шилжүүлэх"/>
      <sheetName val="гадаад зах зээл"/>
      <sheetName val="ҮЦК тэмдэглэгээ нэмсэн"/>
      <sheetName val="Цагийн хуваарь, шимтгэл"/>
      <sheetName val="Гэрээ шинэчлэн байгуулсан"/>
      <sheetName val="Sheet1"/>
      <sheetName val="Sheet2"/>
      <sheetName val="Ner uurchilsun"/>
      <sheetName val="Upper name"/>
    </sheetNames>
    <sheetDataSet>
      <sheetData sheetId="14">
        <row r="4">
          <cell r="C4" t="str">
            <v>ABJY</v>
          </cell>
          <cell r="D4" t="str">
            <v>АБЖЯ ХХК</v>
          </cell>
        </row>
        <row r="5">
          <cell r="C5" t="str">
            <v>APS</v>
          </cell>
          <cell r="D5" t="str">
            <v>Азиа Пасифик секьюритис ХХК</v>
          </cell>
        </row>
        <row r="6">
          <cell r="C6" t="str">
            <v>ITR</v>
          </cell>
          <cell r="D6" t="str">
            <v>Ай трейд ХХК</v>
          </cell>
        </row>
        <row r="7">
          <cell r="C7" t="str">
            <v>ALTN</v>
          </cell>
          <cell r="D7" t="str">
            <v>Алтан хоромсог ХХК</v>
          </cell>
        </row>
        <row r="8">
          <cell r="C8" t="str">
            <v>ARGB</v>
          </cell>
          <cell r="D8" t="str">
            <v>Аргай бэст ХХК</v>
          </cell>
        </row>
        <row r="9">
          <cell r="C9" t="str">
            <v>ARD</v>
          </cell>
          <cell r="D9" t="str">
            <v>Ард капитал групп ХХК</v>
          </cell>
        </row>
        <row r="10">
          <cell r="C10" t="str">
            <v>ACE</v>
          </cell>
          <cell r="D10" t="str">
            <v>АСЕ энд Т Капитал ХХК</v>
          </cell>
        </row>
        <row r="11">
          <cell r="C11" t="str">
            <v>BKHE</v>
          </cell>
          <cell r="D11" t="str">
            <v>Бага хээр ХХК</v>
          </cell>
        </row>
        <row r="12">
          <cell r="C12" t="str">
            <v>BATS</v>
          </cell>
          <cell r="D12" t="str">
            <v>Батс ХХК</v>
          </cell>
        </row>
        <row r="13">
          <cell r="C13" t="str">
            <v>BBSS</v>
          </cell>
          <cell r="D13" t="str">
            <v>Би Би Эс Эс ХХК</v>
          </cell>
        </row>
        <row r="14">
          <cell r="C14" t="str">
            <v>BDSC</v>
          </cell>
          <cell r="D14" t="str">
            <v>БиДиСек ХК</v>
          </cell>
        </row>
        <row r="15">
          <cell r="C15" t="str">
            <v>BLMB</v>
          </cell>
          <cell r="D15" t="str">
            <v>Блүмсбюри секюритиес ХХК </v>
          </cell>
        </row>
        <row r="16">
          <cell r="C16" t="str">
            <v>BLAC</v>
          </cell>
          <cell r="D16" t="str">
            <v>Блэкстоун интернэйшнл ХХК</v>
          </cell>
        </row>
        <row r="17">
          <cell r="C17" t="str">
            <v>BSK</v>
          </cell>
          <cell r="D17" t="str">
            <v>Блюскай секьюритиз ХК</v>
          </cell>
        </row>
        <row r="18">
          <cell r="C18" t="str">
            <v>BULG</v>
          </cell>
          <cell r="D18" t="str">
            <v>Булган брокер ХХК</v>
          </cell>
        </row>
        <row r="19">
          <cell r="C19" t="str">
            <v>BUMB</v>
          </cell>
          <cell r="D19" t="str">
            <v>Бумбат-Алтай ХХК</v>
          </cell>
        </row>
        <row r="20">
          <cell r="C20" t="str">
            <v>GAUL</v>
          </cell>
          <cell r="D20" t="str">
            <v>Гаүли ХХК</v>
          </cell>
        </row>
        <row r="21">
          <cell r="C21" t="str">
            <v>GATR</v>
          </cell>
          <cell r="D21" t="str">
            <v>Гацуурт трейд ХХК</v>
          </cell>
        </row>
        <row r="22">
          <cell r="C22" t="str">
            <v>GNDX</v>
          </cell>
          <cell r="D22" t="str">
            <v>Гендекс ХХК</v>
          </cell>
        </row>
        <row r="23">
          <cell r="C23" t="str">
            <v>GLOB</v>
          </cell>
          <cell r="D23" t="str">
            <v>Глобал ассет ХХК</v>
          </cell>
        </row>
        <row r="24">
          <cell r="C24" t="str">
            <v>GNN</v>
          </cell>
          <cell r="D24" t="str">
            <v>Говийн ноён нуруу ХХК</v>
          </cell>
        </row>
        <row r="25">
          <cell r="C25" t="str">
            <v>GLMT</v>
          </cell>
          <cell r="D25" t="str">
            <v>Голомт секюритиз ХХК</v>
          </cell>
        </row>
        <row r="26">
          <cell r="C26" t="str">
            <v>GDEV</v>
          </cell>
          <cell r="D26" t="str">
            <v>Гранддевелопмент ХХК</v>
          </cell>
        </row>
        <row r="27">
          <cell r="C27" t="str">
            <v>GDSC</v>
          </cell>
          <cell r="D27" t="str">
            <v>Гүүдсек ХХК</v>
          </cell>
        </row>
        <row r="28">
          <cell r="C28" t="str">
            <v>DRBR</v>
          </cell>
          <cell r="D28" t="str">
            <v>Дархан брокер ХХК</v>
          </cell>
        </row>
        <row r="29">
          <cell r="C29" t="str">
            <v>DCF</v>
          </cell>
          <cell r="D29" t="str">
            <v>Ди Си Эф ХХК</v>
          </cell>
        </row>
        <row r="30">
          <cell r="C30" t="str">
            <v>DGSN</v>
          </cell>
          <cell r="D30" t="str">
            <v>Догсон ХХК</v>
          </cell>
        </row>
        <row r="31">
          <cell r="C31" t="str">
            <v>DELG</v>
          </cell>
          <cell r="D31" t="str">
            <v>Дэлгэрхангай секюритиз ХХК</v>
          </cell>
        </row>
        <row r="32">
          <cell r="C32" t="str">
            <v>BZIN</v>
          </cell>
          <cell r="D32" t="str">
            <v>Дэү Секьюритис Монгол ХХК</v>
          </cell>
        </row>
        <row r="33">
          <cell r="C33" t="str">
            <v>ECM</v>
          </cell>
          <cell r="D33" t="str">
            <v>Евразиа капитал холдинг ХК</v>
          </cell>
        </row>
        <row r="34">
          <cell r="C34" t="str">
            <v>ZRGD</v>
          </cell>
          <cell r="D34" t="str">
            <v>Зэргэд ХХК</v>
          </cell>
        </row>
        <row r="35">
          <cell r="C35" t="str">
            <v>ZGB</v>
          </cell>
          <cell r="D35" t="str">
            <v>Зэт жи би ХХК</v>
          </cell>
        </row>
        <row r="36">
          <cell r="C36" t="str">
            <v>ZEUS</v>
          </cell>
          <cell r="D36" t="str">
            <v>Зюс капитал ХХК</v>
          </cell>
        </row>
        <row r="37">
          <cell r="C37" t="str">
            <v>CAPM</v>
          </cell>
          <cell r="D37" t="str">
            <v>Капитал маркет корпораци ХХК</v>
          </cell>
        </row>
        <row r="38">
          <cell r="C38" t="str">
            <v>LFTI</v>
          </cell>
          <cell r="D38" t="str">
            <v>Лайфтайм инвестмент ХХК</v>
          </cell>
        </row>
        <row r="39">
          <cell r="C39" t="str">
            <v>MSDQ</v>
          </cell>
          <cell r="D39" t="str">
            <v>Масдак ХХК</v>
          </cell>
        </row>
        <row r="40">
          <cell r="C40" t="str">
            <v>MONG</v>
          </cell>
          <cell r="D40" t="str">
            <v>Монгол секюритиес ХК</v>
          </cell>
        </row>
        <row r="41">
          <cell r="C41" t="str">
            <v>MNET</v>
          </cell>
          <cell r="D41" t="str">
            <v>Монет капитал ХХК</v>
          </cell>
        </row>
        <row r="42">
          <cell r="C42" t="str">
            <v>MSEC</v>
          </cell>
          <cell r="D42" t="str">
            <v>Монсек ХХК</v>
          </cell>
        </row>
        <row r="43">
          <cell r="C43" t="str">
            <v>MERG</v>
          </cell>
          <cell r="D43" t="str">
            <v>Мэргэн санаа ХХК</v>
          </cell>
        </row>
        <row r="44">
          <cell r="C44" t="str">
            <v>NOVL</v>
          </cell>
          <cell r="D44" t="str">
            <v>Новел инвестмент ХХК</v>
          </cell>
        </row>
        <row r="45">
          <cell r="C45" t="str">
            <v>NSEC</v>
          </cell>
          <cell r="D45" t="str">
            <v>Нэйшнл секюритис ХХК</v>
          </cell>
        </row>
        <row r="46">
          <cell r="C46" t="str">
            <v>UNDR</v>
          </cell>
          <cell r="D46" t="str">
            <v>Өндөрхаан инвест ХХК</v>
          </cell>
        </row>
        <row r="47">
          <cell r="C47" t="str">
            <v>PREV</v>
          </cell>
          <cell r="D47" t="str">
            <v>Превалент ХХК</v>
          </cell>
        </row>
        <row r="48">
          <cell r="C48" t="str">
            <v>SANR</v>
          </cell>
          <cell r="D48" t="str">
            <v>Санар ХХК</v>
          </cell>
        </row>
        <row r="49">
          <cell r="C49" t="str">
            <v>SECP</v>
          </cell>
          <cell r="D49" t="str">
            <v>Сикап ХХК</v>
          </cell>
        </row>
        <row r="50">
          <cell r="C50" t="str">
            <v>STIN</v>
          </cell>
          <cell r="D50" t="str">
            <v>Стандарт инвестмент ХХК</v>
          </cell>
        </row>
        <row r="51">
          <cell r="C51" t="str">
            <v>TABO</v>
          </cell>
          <cell r="D51" t="str">
            <v>Таван богд ХХК</v>
          </cell>
        </row>
        <row r="52">
          <cell r="C52" t="str">
            <v>TTOL</v>
          </cell>
          <cell r="D52" t="str">
            <v>Тавантолгой хишиг ХХК</v>
          </cell>
        </row>
        <row r="53">
          <cell r="C53" t="str">
            <v>TDB</v>
          </cell>
          <cell r="D53" t="str">
            <v>Ти Ди Би Капитал ХХК</v>
          </cell>
        </row>
        <row r="54">
          <cell r="C54" t="str">
            <v>TCHB</v>
          </cell>
          <cell r="D54" t="str">
            <v>Тулгат чандмань баян ХХК</v>
          </cell>
        </row>
        <row r="55">
          <cell r="C55" t="str">
            <v>TTR</v>
          </cell>
          <cell r="D55" t="str">
            <v>Түшиг траст ХХК</v>
          </cell>
        </row>
        <row r="56">
          <cell r="C56" t="str">
            <v>TNGR</v>
          </cell>
          <cell r="D56" t="str">
            <v>Тэнгэр капитал ХХК</v>
          </cell>
        </row>
        <row r="57">
          <cell r="C57" t="str">
            <v>FINL</v>
          </cell>
          <cell r="D57" t="str">
            <v>Финанс линк групп ХХК</v>
          </cell>
        </row>
        <row r="58">
          <cell r="C58" t="str">
            <v>FRON</v>
          </cell>
          <cell r="D58" t="str">
            <v>Фронтиер ХХК</v>
          </cell>
        </row>
        <row r="59">
          <cell r="C59" t="str">
            <v>HUN</v>
          </cell>
          <cell r="D59" t="str">
            <v>Хүннү Эмпайр ХХК</v>
          </cell>
        </row>
        <row r="60">
          <cell r="C60" t="str">
            <v>MIBG</v>
          </cell>
          <cell r="D60" t="str">
            <v>Эм Ай Би Жи ХХК</v>
          </cell>
        </row>
        <row r="61">
          <cell r="C61" t="str">
            <v>MICC</v>
          </cell>
          <cell r="D61" t="str">
            <v>Эм Ай Си Си ХХК</v>
          </cell>
        </row>
        <row r="62">
          <cell r="C62" t="str">
            <v>MWTS</v>
          </cell>
          <cell r="D62" t="str">
            <v>Эм Даблью Ти Эс ХХК</v>
          </cell>
        </row>
        <row r="63">
          <cell r="C63" t="str">
            <v>SGC</v>
          </cell>
          <cell r="D63" t="str">
            <v>Эс Жи Капитал ХХК</v>
          </cell>
        </row>
        <row r="64">
          <cell r="C64" t="str">
            <v>FCX</v>
          </cell>
          <cell r="D64" t="str">
            <v>Эф Си Икс ХХК</v>
          </cell>
        </row>
        <row r="65">
          <cell r="C65" t="str">
            <v>USEC</v>
          </cell>
          <cell r="D65" t="str">
            <v>Юнайтэд секьюритс ХХК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10">
        <row r="9">
          <cell r="B9" t="str">
            <v>ABJY</v>
          </cell>
          <cell r="C9" t="str">
            <v>АБЖЯ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B10" t="str">
            <v>ACE</v>
          </cell>
          <cell r="C10" t="str">
            <v>АСЕ энд Т Капитал ХХК</v>
          </cell>
          <cell r="D10">
            <v>3119</v>
          </cell>
          <cell r="E10">
            <v>598218</v>
          </cell>
          <cell r="F10">
            <v>214</v>
          </cell>
          <cell r="G10">
            <v>584200</v>
          </cell>
          <cell r="H10">
            <v>1182418</v>
          </cell>
          <cell r="M10">
            <v>0</v>
          </cell>
          <cell r="N10">
            <v>190</v>
          </cell>
          <cell r="O10">
            <v>18383842</v>
          </cell>
          <cell r="T10">
            <v>0</v>
          </cell>
          <cell r="U10">
            <v>3523</v>
          </cell>
          <cell r="V10">
            <v>19566260</v>
          </cell>
        </row>
        <row r="11">
          <cell r="B11" t="str">
            <v>ALTN</v>
          </cell>
          <cell r="C11" t="str">
            <v>Алтан хоромсог ХХК</v>
          </cell>
          <cell r="D11">
            <v>835</v>
          </cell>
          <cell r="E11">
            <v>2936800</v>
          </cell>
          <cell r="F11">
            <v>23210</v>
          </cell>
          <cell r="G11">
            <v>43862723</v>
          </cell>
          <cell r="H11">
            <v>46799523</v>
          </cell>
          <cell r="M11">
            <v>0</v>
          </cell>
          <cell r="N11">
            <v>1735</v>
          </cell>
          <cell r="O11">
            <v>167871935</v>
          </cell>
          <cell r="T11">
            <v>0</v>
          </cell>
          <cell r="U11">
            <v>25780</v>
          </cell>
          <cell r="V11">
            <v>214671458</v>
          </cell>
        </row>
        <row r="12">
          <cell r="B12" t="str">
            <v>APS</v>
          </cell>
          <cell r="C12" t="str">
            <v>Азиа Пасифик секьюритис ХХК</v>
          </cell>
          <cell r="D12">
            <v>2328</v>
          </cell>
          <cell r="E12">
            <v>2782400</v>
          </cell>
          <cell r="F12">
            <v>5603</v>
          </cell>
          <cell r="G12">
            <v>14865100</v>
          </cell>
          <cell r="H12">
            <v>17647500</v>
          </cell>
          <cell r="M12">
            <v>0</v>
          </cell>
          <cell r="T12">
            <v>0</v>
          </cell>
          <cell r="U12">
            <v>7931</v>
          </cell>
          <cell r="V12">
            <v>17647500</v>
          </cell>
        </row>
        <row r="13">
          <cell r="B13" t="str">
            <v>ARD</v>
          </cell>
          <cell r="C13" t="str">
            <v>Ард капитал групп ХХК</v>
          </cell>
          <cell r="D13">
            <v>108012</v>
          </cell>
          <cell r="E13">
            <v>160719172</v>
          </cell>
          <cell r="F13">
            <v>38467</v>
          </cell>
          <cell r="G13">
            <v>100261380</v>
          </cell>
          <cell r="H13">
            <v>260980552</v>
          </cell>
          <cell r="M13">
            <v>0</v>
          </cell>
          <cell r="N13">
            <v>183191</v>
          </cell>
          <cell r="O13">
            <v>17880843981</v>
          </cell>
          <cell r="T13">
            <v>0</v>
          </cell>
          <cell r="U13">
            <v>329670</v>
          </cell>
          <cell r="V13">
            <v>18141824533</v>
          </cell>
        </row>
        <row r="14">
          <cell r="B14" t="str">
            <v>ARGB</v>
          </cell>
          <cell r="C14" t="str">
            <v>Аргай бэст ХХК</v>
          </cell>
          <cell r="D14">
            <v>216</v>
          </cell>
          <cell r="E14">
            <v>2644860</v>
          </cell>
          <cell r="F14">
            <v>8862</v>
          </cell>
          <cell r="G14">
            <v>14478291</v>
          </cell>
          <cell r="H14">
            <v>17123151</v>
          </cell>
          <cell r="M14">
            <v>0</v>
          </cell>
          <cell r="T14">
            <v>0</v>
          </cell>
          <cell r="U14">
            <v>9078</v>
          </cell>
          <cell r="V14">
            <v>17123151</v>
          </cell>
        </row>
        <row r="15">
          <cell r="B15" t="str">
            <v>BATS</v>
          </cell>
          <cell r="C15" t="str">
            <v>Батс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B16" t="str">
            <v>BBSS</v>
          </cell>
          <cell r="C16" t="str">
            <v>Би Би Эс Эс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M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B17" t="str">
            <v>BDSC</v>
          </cell>
          <cell r="C17" t="str">
            <v>БиДиСек ХК</v>
          </cell>
          <cell r="D17">
            <v>1353798</v>
          </cell>
          <cell r="E17">
            <v>930559475.38</v>
          </cell>
          <cell r="F17">
            <v>1323634</v>
          </cell>
          <cell r="G17">
            <v>877053336.5</v>
          </cell>
          <cell r="H17">
            <v>1807612811.88</v>
          </cell>
          <cell r="M17">
            <v>0</v>
          </cell>
          <cell r="N17">
            <v>3751</v>
          </cell>
          <cell r="O17">
            <v>365682419</v>
          </cell>
          <cell r="P17">
            <v>7007</v>
          </cell>
          <cell r="Q17">
            <v>689662350</v>
          </cell>
          <cell r="R17">
            <v>7007</v>
          </cell>
          <cell r="S17">
            <v>689672450</v>
          </cell>
          <cell r="T17">
            <v>1379334800</v>
          </cell>
          <cell r="U17">
            <v>2695197</v>
          </cell>
          <cell r="V17">
            <v>3552630030.88</v>
          </cell>
        </row>
        <row r="18">
          <cell r="B18" t="str">
            <v>BDSC1</v>
          </cell>
          <cell r="C18" t="str">
            <v>БиДиСек ХК</v>
          </cell>
          <cell r="D18">
            <v>0</v>
          </cell>
          <cell r="E18">
            <v>0</v>
          </cell>
          <cell r="F18">
            <v>339</v>
          </cell>
          <cell r="G18">
            <v>5153250</v>
          </cell>
          <cell r="H18">
            <v>5153250</v>
          </cell>
          <cell r="M18">
            <v>0</v>
          </cell>
          <cell r="T18">
            <v>0</v>
          </cell>
          <cell r="U18">
            <v>339</v>
          </cell>
          <cell r="V18">
            <v>5153250</v>
          </cell>
        </row>
        <row r="19">
          <cell r="B19" t="str">
            <v>BKHE</v>
          </cell>
          <cell r="C19" t="str">
            <v>Бага хээр ХХК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M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B20" t="str">
            <v>BLAC</v>
          </cell>
          <cell r="C20" t="str">
            <v>Блэкстоун интернэйшнл ХХК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M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B21" t="str">
            <v>BLMB</v>
          </cell>
          <cell r="C21" t="str">
            <v>Блүмсбюри секюритиес ХХК</v>
          </cell>
          <cell r="D21">
            <v>13085</v>
          </cell>
          <cell r="E21">
            <v>97770175</v>
          </cell>
          <cell r="F21">
            <v>7304</v>
          </cell>
          <cell r="G21">
            <v>54524360</v>
          </cell>
          <cell r="H21">
            <v>152294535</v>
          </cell>
          <cell r="M21">
            <v>0</v>
          </cell>
          <cell r="T21">
            <v>0</v>
          </cell>
          <cell r="U21">
            <v>20389</v>
          </cell>
          <cell r="V21">
            <v>152294535</v>
          </cell>
        </row>
        <row r="22">
          <cell r="B22" t="str">
            <v>BSK</v>
          </cell>
          <cell r="C22" t="str">
            <v>BLUE SKY</v>
          </cell>
          <cell r="D22">
            <v>561</v>
          </cell>
          <cell r="E22">
            <v>1656183</v>
          </cell>
          <cell r="F22">
            <v>685</v>
          </cell>
          <cell r="G22">
            <v>56170</v>
          </cell>
          <cell r="H22">
            <v>1712353</v>
          </cell>
          <cell r="M22">
            <v>0</v>
          </cell>
          <cell r="T22">
            <v>0</v>
          </cell>
          <cell r="U22">
            <v>1246</v>
          </cell>
          <cell r="V22">
            <v>1712353</v>
          </cell>
        </row>
        <row r="23">
          <cell r="B23" t="str">
            <v>BULG</v>
          </cell>
          <cell r="C23" t="str">
            <v>Булган брокер ХХК</v>
          </cell>
          <cell r="D23">
            <v>5599</v>
          </cell>
          <cell r="E23">
            <v>20659512</v>
          </cell>
          <cell r="F23">
            <v>12713</v>
          </cell>
          <cell r="G23">
            <v>68829190</v>
          </cell>
          <cell r="H23">
            <v>89488702</v>
          </cell>
          <cell r="M23">
            <v>0</v>
          </cell>
          <cell r="T23">
            <v>0</v>
          </cell>
          <cell r="U23">
            <v>18312</v>
          </cell>
          <cell r="V23">
            <v>89488702</v>
          </cell>
        </row>
        <row r="24">
          <cell r="B24" t="str">
            <v>BUMB</v>
          </cell>
          <cell r="C24" t="str">
            <v>Бумбат-Алтай ХХК</v>
          </cell>
          <cell r="D24">
            <v>8092</v>
          </cell>
          <cell r="E24">
            <v>14138222</v>
          </cell>
          <cell r="F24">
            <v>3988</v>
          </cell>
          <cell r="G24">
            <v>22686169</v>
          </cell>
          <cell r="H24">
            <v>36824391</v>
          </cell>
          <cell r="M24">
            <v>0</v>
          </cell>
          <cell r="T24">
            <v>0</v>
          </cell>
          <cell r="U24">
            <v>12080</v>
          </cell>
          <cell r="V24">
            <v>36824391</v>
          </cell>
        </row>
        <row r="25">
          <cell r="B25" t="str">
            <v>BZIN</v>
          </cell>
          <cell r="C25" t="str">
            <v>Дэү Секьюритис Монгол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M25">
            <v>0</v>
          </cell>
          <cell r="N25">
            <v>14840</v>
          </cell>
          <cell r="O25">
            <v>1427634053</v>
          </cell>
          <cell r="T25">
            <v>0</v>
          </cell>
          <cell r="U25">
            <v>14840</v>
          </cell>
          <cell r="V25">
            <v>1427634053</v>
          </cell>
        </row>
        <row r="26">
          <cell r="B26" t="str">
            <v>CAPM</v>
          </cell>
          <cell r="C26" t="str">
            <v>Капитал маркет корпораци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M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B27" t="str">
            <v>DCF</v>
          </cell>
          <cell r="C27" t="str">
            <v>Ди Си Эф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M27">
            <v>0</v>
          </cell>
          <cell r="T27">
            <v>0</v>
          </cell>
          <cell r="U27">
            <v>0</v>
          </cell>
          <cell r="V27">
            <v>0</v>
          </cell>
        </row>
        <row r="28">
          <cell r="B28" t="str">
            <v>DELG</v>
          </cell>
          <cell r="C28" t="str">
            <v>Дэлгэрхангай секюритиз ХХК</v>
          </cell>
          <cell r="D28">
            <v>2819</v>
          </cell>
          <cell r="E28">
            <v>8528575</v>
          </cell>
          <cell r="F28">
            <v>1376</v>
          </cell>
          <cell r="G28">
            <v>4983080</v>
          </cell>
          <cell r="H28">
            <v>13511655</v>
          </cell>
          <cell r="M28">
            <v>0</v>
          </cell>
          <cell r="T28">
            <v>0</v>
          </cell>
          <cell r="U28">
            <v>4195</v>
          </cell>
          <cell r="V28">
            <v>13511655</v>
          </cell>
        </row>
        <row r="29">
          <cell r="B29" t="str">
            <v>DGSN</v>
          </cell>
          <cell r="C29" t="str">
            <v>Догсон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M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B30" t="str">
            <v>DRBR</v>
          </cell>
          <cell r="C30" t="str">
            <v>Дархан брокер ХХК</v>
          </cell>
          <cell r="D30">
            <v>973</v>
          </cell>
          <cell r="E30">
            <v>8737375</v>
          </cell>
          <cell r="F30">
            <v>4588</v>
          </cell>
          <cell r="G30">
            <v>13810412</v>
          </cell>
          <cell r="H30">
            <v>22547787</v>
          </cell>
          <cell r="M30">
            <v>0</v>
          </cell>
          <cell r="T30">
            <v>0</v>
          </cell>
          <cell r="U30">
            <v>5561</v>
          </cell>
          <cell r="V30">
            <v>22547787</v>
          </cell>
        </row>
        <row r="31">
          <cell r="B31" t="str">
            <v>ECM</v>
          </cell>
          <cell r="C31" t="str">
            <v>Евразиа капитал монголиа ХХК</v>
          </cell>
          <cell r="D31">
            <v>1560</v>
          </cell>
          <cell r="E31">
            <v>8320700</v>
          </cell>
          <cell r="F31">
            <v>333</v>
          </cell>
          <cell r="G31">
            <v>4829440</v>
          </cell>
          <cell r="H31">
            <v>13150140</v>
          </cell>
          <cell r="M31">
            <v>0</v>
          </cell>
          <cell r="T31">
            <v>0</v>
          </cell>
          <cell r="U31">
            <v>1893</v>
          </cell>
          <cell r="V31">
            <v>13150140</v>
          </cell>
        </row>
        <row r="32">
          <cell r="B32" t="str">
            <v>FCX</v>
          </cell>
          <cell r="C32" t="str">
            <v>Эф Си Икс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B33" t="str">
            <v>FINL</v>
          </cell>
          <cell r="C33" t="str">
            <v>Финанс линк групп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M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B34" t="str">
            <v>FRON</v>
          </cell>
          <cell r="C34" t="str">
            <v>Фронтиер ХХК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M34">
            <v>0</v>
          </cell>
          <cell r="T34">
            <v>0</v>
          </cell>
          <cell r="U34">
            <v>0</v>
          </cell>
          <cell r="V34">
            <v>0</v>
          </cell>
        </row>
        <row r="35">
          <cell r="B35" t="str">
            <v>GATR</v>
          </cell>
          <cell r="C35" t="str">
            <v>Гацуурт трейд ХХК</v>
          </cell>
          <cell r="D35">
            <v>101</v>
          </cell>
          <cell r="E35">
            <v>431100</v>
          </cell>
          <cell r="F35">
            <v>555</v>
          </cell>
          <cell r="G35">
            <v>5559501</v>
          </cell>
          <cell r="H35">
            <v>5990601</v>
          </cell>
          <cell r="M35">
            <v>0</v>
          </cell>
          <cell r="T35">
            <v>0</v>
          </cell>
          <cell r="U35">
            <v>656</v>
          </cell>
          <cell r="V35">
            <v>5990601</v>
          </cell>
        </row>
        <row r="36">
          <cell r="B36" t="str">
            <v>GAUL</v>
          </cell>
          <cell r="C36" t="str">
            <v>Гаүли ХХК</v>
          </cell>
          <cell r="D36">
            <v>6814</v>
          </cell>
          <cell r="E36">
            <v>21498819</v>
          </cell>
          <cell r="F36">
            <v>56593</v>
          </cell>
          <cell r="G36">
            <v>15379910</v>
          </cell>
          <cell r="H36">
            <v>36878729</v>
          </cell>
          <cell r="M36">
            <v>0</v>
          </cell>
          <cell r="N36">
            <v>27</v>
          </cell>
          <cell r="O36">
            <v>2613303</v>
          </cell>
          <cell r="T36">
            <v>0</v>
          </cell>
          <cell r="U36">
            <v>63434</v>
          </cell>
          <cell r="V36">
            <v>39492032</v>
          </cell>
        </row>
        <row r="37">
          <cell r="B37" t="str">
            <v>GDEV</v>
          </cell>
          <cell r="C37" t="str">
            <v>Гранддевелопмент ХХК</v>
          </cell>
          <cell r="D37">
            <v>12517</v>
          </cell>
          <cell r="E37">
            <v>977232</v>
          </cell>
          <cell r="F37">
            <v>449</v>
          </cell>
          <cell r="G37">
            <v>1501900</v>
          </cell>
          <cell r="H37">
            <v>2479132</v>
          </cell>
          <cell r="M37">
            <v>0</v>
          </cell>
          <cell r="T37">
            <v>0</v>
          </cell>
          <cell r="U37">
            <v>12966</v>
          </cell>
          <cell r="V37">
            <v>2479132</v>
          </cell>
        </row>
        <row r="38">
          <cell r="B38" t="str">
            <v>GDSC</v>
          </cell>
          <cell r="C38" t="str">
            <v>Гүүдсек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M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B39" t="str">
            <v>GLMT</v>
          </cell>
          <cell r="C39" t="str">
            <v>Голомт секюритиз ХХК</v>
          </cell>
          <cell r="D39">
            <v>1004</v>
          </cell>
          <cell r="E39">
            <v>2696925</v>
          </cell>
          <cell r="F39">
            <v>112</v>
          </cell>
          <cell r="G39">
            <v>435678</v>
          </cell>
          <cell r="H39">
            <v>3132603</v>
          </cell>
          <cell r="M39">
            <v>0</v>
          </cell>
          <cell r="N39">
            <v>33540</v>
          </cell>
          <cell r="O39">
            <v>3243950544</v>
          </cell>
          <cell r="T39">
            <v>0</v>
          </cell>
          <cell r="U39">
            <v>34656</v>
          </cell>
          <cell r="V39">
            <v>3247083147</v>
          </cell>
        </row>
        <row r="40">
          <cell r="B40" t="str">
            <v>GLOB</v>
          </cell>
          <cell r="C40" t="str">
            <v>Глобал ассет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T40">
            <v>0</v>
          </cell>
          <cell r="U40">
            <v>0</v>
          </cell>
          <cell r="V40">
            <v>0</v>
          </cell>
        </row>
        <row r="41">
          <cell r="B41" t="str">
            <v>GNDX</v>
          </cell>
          <cell r="C41" t="str">
            <v>Гендекс ХХК</v>
          </cell>
          <cell r="D41">
            <v>6193</v>
          </cell>
          <cell r="E41">
            <v>22195435</v>
          </cell>
          <cell r="F41">
            <v>150</v>
          </cell>
          <cell r="G41">
            <v>606000</v>
          </cell>
          <cell r="H41">
            <v>22801435</v>
          </cell>
          <cell r="M41">
            <v>0</v>
          </cell>
          <cell r="T41">
            <v>0</v>
          </cell>
          <cell r="U41">
            <v>6343</v>
          </cell>
          <cell r="V41">
            <v>22801435</v>
          </cell>
        </row>
        <row r="42">
          <cell r="B42" t="str">
            <v>GNN</v>
          </cell>
          <cell r="C42" t="str">
            <v>ГОВИЙН НОЁН НУРУУ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M42">
            <v>0</v>
          </cell>
          <cell r="T42">
            <v>0</v>
          </cell>
          <cell r="U42">
            <v>0</v>
          </cell>
          <cell r="V42">
            <v>0</v>
          </cell>
        </row>
        <row r="43">
          <cell r="B43" t="str">
            <v>GSEC</v>
          </cell>
          <cell r="C43" t="str">
            <v>Грийт секьюритис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M43">
            <v>0</v>
          </cell>
          <cell r="T43">
            <v>0</v>
          </cell>
          <cell r="U43">
            <v>0</v>
          </cell>
          <cell r="V43">
            <v>0</v>
          </cell>
        </row>
        <row r="44">
          <cell r="B44" t="str">
            <v>ITR</v>
          </cell>
          <cell r="C44" t="str">
            <v>Ай трейд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M44">
            <v>0</v>
          </cell>
          <cell r="T44">
            <v>0</v>
          </cell>
          <cell r="U44">
            <v>0</v>
          </cell>
          <cell r="V44">
            <v>0</v>
          </cell>
        </row>
        <row r="45">
          <cell r="B45" t="str">
            <v>LFTI</v>
          </cell>
          <cell r="C45" t="str">
            <v>Лайфтайм инвестмент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M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B46" t="str">
            <v>MERG</v>
          </cell>
          <cell r="C46" t="str">
            <v>Мэргэн санаа ХХК</v>
          </cell>
          <cell r="D46">
            <v>54</v>
          </cell>
          <cell r="E46">
            <v>88300</v>
          </cell>
          <cell r="F46">
            <v>1713</v>
          </cell>
          <cell r="G46">
            <v>4967180</v>
          </cell>
          <cell r="H46">
            <v>5055480</v>
          </cell>
          <cell r="M46">
            <v>0</v>
          </cell>
          <cell r="T46">
            <v>0</v>
          </cell>
          <cell r="U46">
            <v>1767</v>
          </cell>
          <cell r="V46">
            <v>5055480</v>
          </cell>
        </row>
        <row r="47">
          <cell r="B47" t="str">
            <v>MIBG</v>
          </cell>
          <cell r="C47" t="str">
            <v>Эм Ай Би Жи ХХК</v>
          </cell>
          <cell r="D47">
            <v>0</v>
          </cell>
          <cell r="E47">
            <v>0</v>
          </cell>
          <cell r="F47">
            <v>130</v>
          </cell>
          <cell r="G47">
            <v>455000</v>
          </cell>
          <cell r="H47">
            <v>455000</v>
          </cell>
          <cell r="M47">
            <v>0</v>
          </cell>
          <cell r="N47">
            <v>1500</v>
          </cell>
          <cell r="O47">
            <v>150000000</v>
          </cell>
          <cell r="T47">
            <v>0</v>
          </cell>
          <cell r="U47">
            <v>1630</v>
          </cell>
          <cell r="V47">
            <v>150455000</v>
          </cell>
        </row>
        <row r="48">
          <cell r="B48" t="str">
            <v>MICC</v>
          </cell>
          <cell r="C48" t="str">
            <v>Эм Ай Си Си ХХК</v>
          </cell>
          <cell r="D48">
            <v>3393</v>
          </cell>
          <cell r="E48">
            <v>7862735</v>
          </cell>
          <cell r="F48">
            <v>8111</v>
          </cell>
          <cell r="G48">
            <v>1073800</v>
          </cell>
          <cell r="H48">
            <v>8936535</v>
          </cell>
          <cell r="M48">
            <v>0</v>
          </cell>
          <cell r="T48">
            <v>0</v>
          </cell>
          <cell r="U48">
            <v>11504</v>
          </cell>
          <cell r="V48">
            <v>8936535</v>
          </cell>
        </row>
        <row r="49">
          <cell r="B49" t="str">
            <v>MNET</v>
          </cell>
          <cell r="C49" t="str">
            <v>Монет ХХК</v>
          </cell>
          <cell r="D49">
            <v>0</v>
          </cell>
          <cell r="E49">
            <v>0</v>
          </cell>
          <cell r="F49">
            <v>361</v>
          </cell>
          <cell r="G49">
            <v>546500</v>
          </cell>
          <cell r="H49">
            <v>546500</v>
          </cell>
          <cell r="M49">
            <v>0</v>
          </cell>
          <cell r="T49">
            <v>0</v>
          </cell>
          <cell r="U49">
            <v>361</v>
          </cell>
          <cell r="V49">
            <v>546500</v>
          </cell>
        </row>
        <row r="50">
          <cell r="B50" t="str">
            <v>MONG</v>
          </cell>
          <cell r="C50" t="str">
            <v>Монгол секюритиес ХК</v>
          </cell>
          <cell r="D50">
            <v>657</v>
          </cell>
          <cell r="E50">
            <v>414250</v>
          </cell>
          <cell r="F50">
            <v>0</v>
          </cell>
          <cell r="G50">
            <v>0</v>
          </cell>
          <cell r="H50">
            <v>414250</v>
          </cell>
          <cell r="M50">
            <v>0</v>
          </cell>
          <cell r="T50">
            <v>0</v>
          </cell>
          <cell r="U50">
            <v>657</v>
          </cell>
          <cell r="V50">
            <v>414250</v>
          </cell>
        </row>
        <row r="51">
          <cell r="B51" t="str">
            <v>MSDQ</v>
          </cell>
          <cell r="C51" t="str">
            <v>Масдак ХХК</v>
          </cell>
          <cell r="D51">
            <v>9324</v>
          </cell>
          <cell r="E51">
            <v>2830396</v>
          </cell>
          <cell r="F51">
            <v>14512</v>
          </cell>
          <cell r="G51">
            <v>5003426</v>
          </cell>
          <cell r="H51">
            <v>7833822</v>
          </cell>
          <cell r="M51">
            <v>0</v>
          </cell>
          <cell r="T51">
            <v>0</v>
          </cell>
          <cell r="U51">
            <v>23836</v>
          </cell>
          <cell r="V51">
            <v>7833822</v>
          </cell>
        </row>
        <row r="52">
          <cell r="B52" t="str">
            <v>MSEC</v>
          </cell>
          <cell r="C52" t="str">
            <v>Монсек ХХК</v>
          </cell>
          <cell r="D52">
            <v>14211</v>
          </cell>
          <cell r="E52">
            <v>9295816</v>
          </cell>
          <cell r="F52">
            <v>38124</v>
          </cell>
          <cell r="G52">
            <v>17131613</v>
          </cell>
          <cell r="H52">
            <v>26427429</v>
          </cell>
          <cell r="M52">
            <v>0</v>
          </cell>
          <cell r="T52">
            <v>0</v>
          </cell>
          <cell r="U52">
            <v>52335</v>
          </cell>
          <cell r="V52">
            <v>26427429</v>
          </cell>
        </row>
        <row r="53">
          <cell r="B53" t="str">
            <v>MWTS</v>
          </cell>
          <cell r="C53" t="str">
            <v>Эм Даблью Ти Эс ХХК</v>
          </cell>
          <cell r="D53">
            <v>153</v>
          </cell>
          <cell r="E53">
            <v>624043</v>
          </cell>
          <cell r="F53">
            <v>8470</v>
          </cell>
          <cell r="G53">
            <v>6031168</v>
          </cell>
          <cell r="H53">
            <v>6655211</v>
          </cell>
          <cell r="M53">
            <v>0</v>
          </cell>
          <cell r="T53">
            <v>0</v>
          </cell>
          <cell r="U53">
            <v>8623</v>
          </cell>
          <cell r="V53">
            <v>6655211</v>
          </cell>
        </row>
        <row r="54">
          <cell r="B54" t="str">
            <v>NOVL</v>
          </cell>
          <cell r="C54" t="str">
            <v>Новел инвестмент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M54">
            <v>0</v>
          </cell>
          <cell r="T54">
            <v>0</v>
          </cell>
          <cell r="U54">
            <v>0</v>
          </cell>
          <cell r="V54">
            <v>0</v>
          </cell>
        </row>
        <row r="55">
          <cell r="B55" t="str">
            <v>NSEC</v>
          </cell>
          <cell r="C55" t="str">
            <v>Нэйшнл сэкюритис ХХК</v>
          </cell>
          <cell r="D55">
            <v>0</v>
          </cell>
          <cell r="E55">
            <v>0</v>
          </cell>
          <cell r="F55">
            <v>740</v>
          </cell>
          <cell r="G55">
            <v>95806.52</v>
          </cell>
          <cell r="H55">
            <v>95806.52</v>
          </cell>
          <cell r="M55">
            <v>0</v>
          </cell>
          <cell r="T55">
            <v>0</v>
          </cell>
          <cell r="U55">
            <v>740</v>
          </cell>
          <cell r="V55">
            <v>95806.52</v>
          </cell>
        </row>
        <row r="56">
          <cell r="B56" t="str">
            <v>PREV</v>
          </cell>
          <cell r="C56" t="str">
            <v>Превалент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M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B57" t="str">
            <v>SANR</v>
          </cell>
          <cell r="C57" t="str">
            <v>Санар ХХК</v>
          </cell>
          <cell r="D57">
            <v>0</v>
          </cell>
          <cell r="E57">
            <v>0</v>
          </cell>
          <cell r="F57">
            <v>2322</v>
          </cell>
          <cell r="G57">
            <v>17393630</v>
          </cell>
          <cell r="H57">
            <v>17393630</v>
          </cell>
          <cell r="M57">
            <v>0</v>
          </cell>
          <cell r="T57">
            <v>0</v>
          </cell>
          <cell r="U57">
            <v>2322</v>
          </cell>
          <cell r="V57">
            <v>17393630</v>
          </cell>
        </row>
        <row r="58">
          <cell r="B58" t="str">
            <v>SECP</v>
          </cell>
          <cell r="C58" t="str">
            <v>СИКАП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M58">
            <v>0</v>
          </cell>
          <cell r="N58">
            <v>517</v>
          </cell>
          <cell r="O58">
            <v>50001655</v>
          </cell>
          <cell r="T58">
            <v>0</v>
          </cell>
          <cell r="U58">
            <v>517</v>
          </cell>
          <cell r="V58">
            <v>50001655</v>
          </cell>
        </row>
        <row r="59">
          <cell r="B59" t="str">
            <v>SGC</v>
          </cell>
          <cell r="C59" t="str">
            <v>Эс Жи Капитал ХХК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M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B60" t="str">
            <v>STIN</v>
          </cell>
          <cell r="C60" t="str">
            <v>Стандарт инвестмент ХХК</v>
          </cell>
          <cell r="D60">
            <v>389541</v>
          </cell>
          <cell r="E60">
            <v>138976450</v>
          </cell>
          <cell r="F60">
            <v>351541</v>
          </cell>
          <cell r="G60">
            <v>40695038.36</v>
          </cell>
          <cell r="H60">
            <v>179671488.36</v>
          </cell>
          <cell r="M60">
            <v>0</v>
          </cell>
          <cell r="N60">
            <v>209</v>
          </cell>
          <cell r="O60">
            <v>20714662</v>
          </cell>
          <cell r="T60">
            <v>0</v>
          </cell>
          <cell r="U60">
            <v>741291</v>
          </cell>
          <cell r="V60">
            <v>200386150.36</v>
          </cell>
        </row>
        <row r="61">
          <cell r="B61" t="str">
            <v>TABO</v>
          </cell>
          <cell r="C61" t="str">
            <v>Таван богд ХХК</v>
          </cell>
          <cell r="D61">
            <v>0</v>
          </cell>
          <cell r="E61">
            <v>0</v>
          </cell>
          <cell r="F61">
            <v>1489</v>
          </cell>
          <cell r="G61">
            <v>23689600</v>
          </cell>
          <cell r="H61">
            <v>23689600</v>
          </cell>
          <cell r="M61">
            <v>0</v>
          </cell>
          <cell r="T61">
            <v>0</v>
          </cell>
          <cell r="U61">
            <v>1489</v>
          </cell>
          <cell r="V61">
            <v>23689600</v>
          </cell>
        </row>
        <row r="62">
          <cell r="B62" t="str">
            <v>TCHB</v>
          </cell>
          <cell r="C62" t="str">
            <v>Тулгат чандмань баян ХХК</v>
          </cell>
          <cell r="D62">
            <v>136401</v>
          </cell>
          <cell r="E62">
            <v>103383330</v>
          </cell>
          <cell r="F62">
            <v>141646</v>
          </cell>
          <cell r="G62">
            <v>132827589</v>
          </cell>
          <cell r="H62">
            <v>236210919</v>
          </cell>
          <cell r="M62">
            <v>0</v>
          </cell>
          <cell r="T62">
            <v>0</v>
          </cell>
          <cell r="U62">
            <v>278047</v>
          </cell>
          <cell r="V62">
            <v>236210919</v>
          </cell>
        </row>
        <row r="63">
          <cell r="B63" t="str">
            <v>TDB</v>
          </cell>
          <cell r="C63" t="str">
            <v>Ти Ди Би Капитал ХХК</v>
          </cell>
          <cell r="D63">
            <v>5361</v>
          </cell>
          <cell r="E63">
            <v>3149836</v>
          </cell>
          <cell r="F63">
            <v>5351</v>
          </cell>
          <cell r="G63">
            <v>4812788</v>
          </cell>
          <cell r="H63">
            <v>7962624</v>
          </cell>
          <cell r="M63">
            <v>0</v>
          </cell>
          <cell r="N63">
            <v>669612</v>
          </cell>
          <cell r="O63">
            <v>64308739458</v>
          </cell>
          <cell r="T63">
            <v>0</v>
          </cell>
          <cell r="U63">
            <v>680324</v>
          </cell>
          <cell r="V63">
            <v>64316702082</v>
          </cell>
        </row>
        <row r="64">
          <cell r="B64" t="str">
            <v>TNGR</v>
          </cell>
          <cell r="C64" t="str">
            <v>Тэнгэр капитал ХХК</v>
          </cell>
          <cell r="D64">
            <v>531</v>
          </cell>
          <cell r="E64">
            <v>3087910</v>
          </cell>
          <cell r="F64">
            <v>1035</v>
          </cell>
          <cell r="G64">
            <v>2824600</v>
          </cell>
          <cell r="H64">
            <v>5912510</v>
          </cell>
          <cell r="M64">
            <v>0</v>
          </cell>
          <cell r="N64">
            <v>40878</v>
          </cell>
          <cell r="O64">
            <v>3956296258</v>
          </cell>
          <cell r="P64">
            <v>10</v>
          </cell>
          <cell r="Q64">
            <v>999000</v>
          </cell>
          <cell r="R64">
            <v>10</v>
          </cell>
          <cell r="S64">
            <v>988900</v>
          </cell>
          <cell r="T64">
            <v>1987900</v>
          </cell>
          <cell r="U64">
            <v>42464</v>
          </cell>
          <cell r="V64">
            <v>3964196668</v>
          </cell>
        </row>
        <row r="65">
          <cell r="B65" t="str">
            <v>TTOL</v>
          </cell>
          <cell r="C65" t="str">
            <v>Таван Толгойн Хишиг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M65">
            <v>0</v>
          </cell>
          <cell r="T65">
            <v>0</v>
          </cell>
          <cell r="U65">
            <v>0</v>
          </cell>
          <cell r="V65">
            <v>0</v>
          </cell>
        </row>
        <row r="66">
          <cell r="B66" t="str">
            <v>TTR</v>
          </cell>
          <cell r="C66" t="str">
            <v>Түшиг траст ХХК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M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B67" t="str">
            <v>UNDR</v>
          </cell>
          <cell r="C67" t="str">
            <v>Өндөрхаан инвест ХХК</v>
          </cell>
          <cell r="D67">
            <v>0</v>
          </cell>
          <cell r="E67">
            <v>0</v>
          </cell>
          <cell r="F67">
            <v>1450</v>
          </cell>
          <cell r="G67">
            <v>3782560</v>
          </cell>
          <cell r="H67">
            <v>3782560</v>
          </cell>
          <cell r="M67">
            <v>0</v>
          </cell>
          <cell r="T67">
            <v>0</v>
          </cell>
          <cell r="U67">
            <v>1450</v>
          </cell>
          <cell r="V67">
            <v>3782560</v>
          </cell>
        </row>
        <row r="68">
          <cell r="B68" t="str">
            <v>USEC</v>
          </cell>
          <cell r="C68" t="str">
            <v>Юнайтед секьюритс ХХК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M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B69" t="str">
            <v>ZEUS</v>
          </cell>
          <cell r="C69" t="str">
            <v>Зюс капитал ХХК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M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B70" t="str">
            <v>ZGB</v>
          </cell>
          <cell r="C70" t="str">
            <v>Зэт жи би ХХК</v>
          </cell>
          <cell r="D70">
            <v>1632</v>
          </cell>
          <cell r="E70">
            <v>8986165</v>
          </cell>
          <cell r="F70">
            <v>3630</v>
          </cell>
          <cell r="G70">
            <v>4969818</v>
          </cell>
          <cell r="H70">
            <v>13955983</v>
          </cell>
          <cell r="M70">
            <v>0</v>
          </cell>
          <cell r="T70">
            <v>0</v>
          </cell>
          <cell r="U70">
            <v>5262</v>
          </cell>
          <cell r="V70">
            <v>13955983</v>
          </cell>
        </row>
        <row r="71">
          <cell r="B71" t="str">
            <v>ZRGD</v>
          </cell>
          <cell r="C71" t="str">
            <v>Зэргэд ХХК</v>
          </cell>
          <cell r="D71">
            <v>4058</v>
          </cell>
          <cell r="E71">
            <v>31323683</v>
          </cell>
          <cell r="F71">
            <v>23142</v>
          </cell>
          <cell r="G71">
            <v>102113885</v>
          </cell>
          <cell r="H71">
            <v>133437568</v>
          </cell>
          <cell r="M71">
            <v>0</v>
          </cell>
          <cell r="T71">
            <v>0</v>
          </cell>
          <cell r="U71">
            <v>27200</v>
          </cell>
          <cell r="V71">
            <v>133437568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81"/>
  <sheetViews>
    <sheetView tabSelected="1" view="pageBreakPreview" zoomScale="80" zoomScaleSheetLayoutView="80" workbookViewId="0" topLeftCell="A1">
      <selection activeCell="A10" sqref="A10"/>
    </sheetView>
  </sheetViews>
  <sheetFormatPr defaultColWidth="9.140625" defaultRowHeight="15"/>
  <cols>
    <col min="1" max="1" width="3.28125" style="1" bestFit="1" customWidth="1"/>
    <col min="2" max="2" width="8.28125" style="1" customWidth="1"/>
    <col min="3" max="3" width="29.28125" style="1" customWidth="1"/>
    <col min="4" max="4" width="9.57421875" style="1" customWidth="1"/>
    <col min="5" max="5" width="10.28125" style="1" customWidth="1"/>
    <col min="6" max="6" width="12.7109375" style="1" customWidth="1"/>
    <col min="7" max="7" width="20.7109375" style="21" customWidth="1"/>
    <col min="8" max="8" width="21.00390625" style="25" customWidth="1"/>
    <col min="9" max="9" width="21.28125" style="1" customWidth="1"/>
    <col min="10" max="11" width="21.00390625" style="1" bestFit="1" customWidth="1"/>
    <col min="12" max="12" width="22.28125" style="1" bestFit="1" customWidth="1"/>
    <col min="13" max="13" width="7.7109375" style="1" bestFit="1" customWidth="1"/>
    <col min="14" max="14" width="18.7109375" style="1" bestFit="1" customWidth="1"/>
    <col min="15" max="15" width="16.57421875" style="1" bestFit="1" customWidth="1"/>
    <col min="16" max="16" width="22.8515625" style="1" bestFit="1" customWidth="1"/>
    <col min="17" max="16384" width="9.140625" style="1" customWidth="1"/>
  </cols>
  <sheetData>
    <row r="1" ht="15.75"/>
    <row r="2" ht="15.75"/>
    <row r="3" ht="15.75"/>
    <row r="4" ht="15.75"/>
    <row r="5" ht="15.75"/>
    <row r="6" ht="13.5" customHeight="1"/>
    <row r="7" spans="9:10" ht="15.75">
      <c r="I7" s="2"/>
      <c r="J7" s="2"/>
    </row>
    <row r="8" spans="8:11" ht="15.75">
      <c r="H8" s="26"/>
      <c r="I8" s="3"/>
      <c r="J8" s="3"/>
      <c r="K8" s="3"/>
    </row>
    <row r="9" spans="1:11" ht="15" customHeight="1">
      <c r="A9" s="49" t="s">
        <v>146</v>
      </c>
      <c r="B9" s="49"/>
      <c r="C9" s="49"/>
      <c r="D9" s="49"/>
      <c r="E9" s="49"/>
      <c r="F9" s="49"/>
      <c r="G9" s="49"/>
      <c r="H9" s="49"/>
      <c r="I9" s="49"/>
      <c r="J9" s="49"/>
      <c r="K9" s="49"/>
    </row>
    <row r="10" ht="15.75"/>
    <row r="11" spans="10:13" ht="15" customHeight="1" thickBot="1">
      <c r="J11" s="55" t="s">
        <v>144</v>
      </c>
      <c r="K11" s="55"/>
      <c r="L11" s="55"/>
      <c r="M11" s="55"/>
    </row>
    <row r="12" spans="1:13" ht="14.25" customHeight="1">
      <c r="A12" s="50" t="s">
        <v>0</v>
      </c>
      <c r="B12" s="52" t="s">
        <v>10</v>
      </c>
      <c r="C12" s="52" t="s">
        <v>1</v>
      </c>
      <c r="D12" s="52" t="s">
        <v>2</v>
      </c>
      <c r="E12" s="52"/>
      <c r="F12" s="52"/>
      <c r="G12" s="54" t="s">
        <v>145</v>
      </c>
      <c r="H12" s="54"/>
      <c r="I12" s="54"/>
      <c r="J12" s="54"/>
      <c r="K12" s="54"/>
      <c r="L12" s="43" t="s">
        <v>6</v>
      </c>
      <c r="M12" s="44"/>
    </row>
    <row r="13" spans="1:13" s="11" customFormat="1" ht="15.75" customHeight="1">
      <c r="A13" s="51"/>
      <c r="B13" s="53"/>
      <c r="C13" s="53"/>
      <c r="D13" s="53"/>
      <c r="E13" s="53"/>
      <c r="F13" s="53"/>
      <c r="G13" s="40"/>
      <c r="H13" s="40"/>
      <c r="I13" s="40"/>
      <c r="J13" s="40"/>
      <c r="K13" s="40"/>
      <c r="L13" s="45"/>
      <c r="M13" s="46"/>
    </row>
    <row r="14" spans="1:13" s="11" customFormat="1" ht="33.75" customHeight="1">
      <c r="A14" s="51"/>
      <c r="B14" s="53"/>
      <c r="C14" s="53"/>
      <c r="D14" s="53"/>
      <c r="E14" s="53"/>
      <c r="F14" s="53"/>
      <c r="G14" s="40" t="s">
        <v>140</v>
      </c>
      <c r="H14" s="40"/>
      <c r="I14" s="40" t="s">
        <v>7</v>
      </c>
      <c r="J14" s="41" t="s">
        <v>139</v>
      </c>
      <c r="K14" s="41" t="s">
        <v>9</v>
      </c>
      <c r="L14" s="34" t="s">
        <v>11</v>
      </c>
      <c r="M14" s="47" t="s">
        <v>138</v>
      </c>
    </row>
    <row r="15" spans="1:15" s="11" customFormat="1" ht="55.5" customHeight="1">
      <c r="A15" s="51"/>
      <c r="B15" s="53"/>
      <c r="C15" s="53"/>
      <c r="D15" s="12" t="s">
        <v>3</v>
      </c>
      <c r="E15" s="12" t="s">
        <v>4</v>
      </c>
      <c r="F15" s="12" t="s">
        <v>5</v>
      </c>
      <c r="G15" s="22" t="s">
        <v>141</v>
      </c>
      <c r="H15" s="27" t="s">
        <v>142</v>
      </c>
      <c r="I15" s="40"/>
      <c r="J15" s="42"/>
      <c r="K15" s="42"/>
      <c r="L15" s="35"/>
      <c r="M15" s="48"/>
      <c r="O15" s="31"/>
    </row>
    <row r="16" spans="1:16" s="11" customFormat="1" ht="15.75">
      <c r="A16" s="8">
        <v>1</v>
      </c>
      <c r="B16" s="17" t="s">
        <v>34</v>
      </c>
      <c r="C16" s="17" t="str">
        <f>VLOOKUP($B16,'[1]Sheet1'!$C$4:$D$65,2,0)</f>
        <v>Тэнгэр капитал ХХК</v>
      </c>
      <c r="D16" s="7" t="s">
        <v>8</v>
      </c>
      <c r="E16" s="6" t="s">
        <v>8</v>
      </c>
      <c r="F16" s="6" t="s">
        <v>8</v>
      </c>
      <c r="G16" s="23">
        <f>VLOOKUP(B16,'[2]Brokers'!$B$9:$V$71,7,0)</f>
        <v>5912510</v>
      </c>
      <c r="H16" s="23">
        <f>VLOOKUP($B16,'[2]Brokers'!$B$9:$V$71,19,0)</f>
        <v>1987900</v>
      </c>
      <c r="I16" s="23">
        <f>VLOOKUP($B16,'[2]Brokers'!$B$9:$V$71,12,0)</f>
        <v>0</v>
      </c>
      <c r="J16" s="23">
        <f>VLOOKUP($B16,'[2]Brokers'!$B$9:$V$71,14,0)</f>
        <v>3956296258</v>
      </c>
      <c r="K16" s="13">
        <f aca="true" t="shared" si="0" ref="K16:K47">J16+I16+H16+G16</f>
        <v>3964196668</v>
      </c>
      <c r="L16" s="18">
        <v>136365952638</v>
      </c>
      <c r="M16" s="14">
        <f aca="true" t="shared" si="1" ref="M16:M47">L16/$L$78*100%</f>
        <v>0.4579051738429919</v>
      </c>
      <c r="P16" s="30"/>
    </row>
    <row r="17" spans="1:16" ht="15.75">
      <c r="A17" s="8">
        <v>2</v>
      </c>
      <c r="B17" s="17" t="s">
        <v>28</v>
      </c>
      <c r="C17" s="17" t="str">
        <f>VLOOKUP($B17,'[1]Sheet1'!$C$4:$D$65,2,0)</f>
        <v>Ти Ди Би Капитал ХХК</v>
      </c>
      <c r="D17" s="7" t="s">
        <v>8</v>
      </c>
      <c r="E17" s="6" t="s">
        <v>8</v>
      </c>
      <c r="F17" s="6"/>
      <c r="G17" s="23">
        <f>VLOOKUP(B17,'[2]Brokers'!$B$9:$V$71,7,0)</f>
        <v>7962624</v>
      </c>
      <c r="H17" s="23">
        <f>VLOOKUP($B17,'[2]Brokers'!$B$9:$V$71,19,0)</f>
        <v>0</v>
      </c>
      <c r="I17" s="23">
        <f>VLOOKUP($B17,'[2]Brokers'!$B$9:$V$71,12,0)</f>
        <v>0</v>
      </c>
      <c r="J17" s="23">
        <f>VLOOKUP($B17,'[2]Brokers'!$B$9:$V$71,14,0)</f>
        <v>64308739458</v>
      </c>
      <c r="K17" s="5">
        <f t="shared" si="0"/>
        <v>64316702082</v>
      </c>
      <c r="L17" s="18">
        <v>84093343208.9</v>
      </c>
      <c r="M17" s="14">
        <f t="shared" si="1"/>
        <v>0.282378234421393</v>
      </c>
      <c r="N17" s="32"/>
      <c r="O17" s="16"/>
      <c r="P17" s="30"/>
    </row>
    <row r="18" spans="1:16" ht="15.75">
      <c r="A18" s="8">
        <v>3</v>
      </c>
      <c r="B18" s="17" t="s">
        <v>48</v>
      </c>
      <c r="C18" s="17" t="str">
        <f>VLOOKUP($B18,'[1]Sheet1'!$C$4:$D$65,2,0)</f>
        <v>Ард капитал групп ХХК</v>
      </c>
      <c r="D18" s="7" t="s">
        <v>8</v>
      </c>
      <c r="E18" s="6" t="s">
        <v>8</v>
      </c>
      <c r="F18" s="6"/>
      <c r="G18" s="23">
        <f>VLOOKUP(B18,'[2]Brokers'!$B$9:$V$71,7,0)</f>
        <v>260980552</v>
      </c>
      <c r="H18" s="23">
        <f>VLOOKUP($B18,'[2]Brokers'!$B$9:$V$71,19,0)</f>
        <v>0</v>
      </c>
      <c r="I18" s="23">
        <f>VLOOKUP($B18,'[2]Brokers'!$B$9:$V$71,12,0)</f>
        <v>0</v>
      </c>
      <c r="J18" s="23">
        <f>VLOOKUP($B18,'[2]Brokers'!$B$9:$V$71,14,0)</f>
        <v>17880843981</v>
      </c>
      <c r="K18" s="5">
        <f t="shared" si="0"/>
        <v>18141824533</v>
      </c>
      <c r="L18" s="18">
        <v>38114577032.17</v>
      </c>
      <c r="M18" s="14">
        <f t="shared" si="1"/>
        <v>0.12798548086411757</v>
      </c>
      <c r="N18" s="32"/>
      <c r="O18" s="16"/>
      <c r="P18" s="30"/>
    </row>
    <row r="19" spans="1:16" ht="17.25" customHeight="1">
      <c r="A19" s="8">
        <v>4</v>
      </c>
      <c r="B19" s="17" t="s">
        <v>16</v>
      </c>
      <c r="C19" s="17" t="str">
        <f>VLOOKUP($B19,'[1]Sheet1'!$C$4:$D$65,2,0)</f>
        <v>БиДиСек ХК</v>
      </c>
      <c r="D19" s="7" t="s">
        <v>8</v>
      </c>
      <c r="E19" s="6" t="s">
        <v>8</v>
      </c>
      <c r="F19" s="6" t="s">
        <v>8</v>
      </c>
      <c r="G19" s="23">
        <f>VLOOKUP(B19,'[2]Brokers'!$B$9:$V$71,7,0)</f>
        <v>1807612811.88</v>
      </c>
      <c r="H19" s="23">
        <f>VLOOKUP($B19,'[2]Brokers'!$B$9:$V$71,19,0)</f>
        <v>1379334800</v>
      </c>
      <c r="I19" s="23">
        <f>VLOOKUP($B19,'[2]Brokers'!$B$9:$V$71,12,0)</f>
        <v>0</v>
      </c>
      <c r="J19" s="23">
        <f>VLOOKUP($B19,'[2]Brokers'!$B$9:$V$71,14,0)</f>
        <v>365682419</v>
      </c>
      <c r="K19" s="5">
        <f t="shared" si="0"/>
        <v>3552630030.88</v>
      </c>
      <c r="L19" s="18">
        <v>15662659631.630001</v>
      </c>
      <c r="M19" s="14">
        <f t="shared" si="1"/>
        <v>0.05259386777067533</v>
      </c>
      <c r="N19" s="32"/>
      <c r="O19" s="16"/>
      <c r="P19" s="30"/>
    </row>
    <row r="20" spans="1:16" ht="14.25" customHeight="1">
      <c r="A20" s="8">
        <v>5</v>
      </c>
      <c r="B20" s="17" t="s">
        <v>20</v>
      </c>
      <c r="C20" s="17" t="str">
        <f>VLOOKUP($B20,'[1]Sheet1'!$C$4:$D$65,2,0)</f>
        <v>Голомт секюритиз ХХК</v>
      </c>
      <c r="D20" s="7" t="s">
        <v>8</v>
      </c>
      <c r="E20" s="6" t="s">
        <v>8</v>
      </c>
      <c r="F20" s="6" t="s">
        <v>8</v>
      </c>
      <c r="G20" s="23">
        <f>VLOOKUP(B20,'[2]Brokers'!$B$9:$V$71,7,0)</f>
        <v>3132603</v>
      </c>
      <c r="H20" s="23">
        <f>VLOOKUP($B20,'[2]Brokers'!$B$9:$V$71,19,0)</f>
        <v>0</v>
      </c>
      <c r="I20" s="23">
        <f>VLOOKUP($B20,'[2]Brokers'!$B$9:$V$71,12,0)</f>
        <v>0</v>
      </c>
      <c r="J20" s="23">
        <f>VLOOKUP($B20,'[2]Brokers'!$B$9:$V$71,14,0)</f>
        <v>3243950544</v>
      </c>
      <c r="K20" s="5">
        <f t="shared" si="0"/>
        <v>3247083147</v>
      </c>
      <c r="L20" s="18">
        <v>13402514615.34</v>
      </c>
      <c r="M20" s="14">
        <f t="shared" si="1"/>
        <v>0.04500449464216431</v>
      </c>
      <c r="N20" s="32"/>
      <c r="O20" s="16"/>
      <c r="P20" s="30"/>
    </row>
    <row r="21" spans="1:16" ht="15.75">
      <c r="A21" s="8">
        <v>6</v>
      </c>
      <c r="B21" s="17" t="s">
        <v>54</v>
      </c>
      <c r="C21" s="17" t="str">
        <f>VLOOKUP($B21,'[1]Sheet1'!$C$4:$D$65,2,0)</f>
        <v>Дэү Секьюритис Монгол ХХК</v>
      </c>
      <c r="D21" s="7" t="s">
        <v>8</v>
      </c>
      <c r="E21" s="6" t="s">
        <v>8</v>
      </c>
      <c r="F21" s="6" t="s">
        <v>8</v>
      </c>
      <c r="G21" s="23">
        <f>VLOOKUP(B21,'[2]Brokers'!$B$9:$V$71,7,0)</f>
        <v>0</v>
      </c>
      <c r="H21" s="23">
        <f>VLOOKUP($B21,'[2]Brokers'!$B$9:$V$71,19,0)</f>
        <v>0</v>
      </c>
      <c r="I21" s="23">
        <f>VLOOKUP($B21,'[2]Brokers'!$B$9:$V$71,12,0)</f>
        <v>0</v>
      </c>
      <c r="J21" s="23">
        <f>VLOOKUP($B21,'[2]Brokers'!$B$9:$V$71,14,0)</f>
        <v>1427634053</v>
      </c>
      <c r="K21" s="5">
        <f t="shared" si="0"/>
        <v>1427634053</v>
      </c>
      <c r="L21" s="18">
        <v>3104463031</v>
      </c>
      <c r="M21" s="14">
        <f t="shared" si="1"/>
        <v>0.01042452061089525</v>
      </c>
      <c r="N21" s="32"/>
      <c r="O21" s="16"/>
      <c r="P21" s="30"/>
    </row>
    <row r="22" spans="1:16" ht="15.75">
      <c r="A22" s="8">
        <v>7</v>
      </c>
      <c r="B22" s="17" t="s">
        <v>26</v>
      </c>
      <c r="C22" s="17" t="str">
        <f>VLOOKUP($B22,'[1]Sheet1'!$C$4:$D$65,2,0)</f>
        <v>Стандарт инвестмент ХХК</v>
      </c>
      <c r="D22" s="7" t="s">
        <v>8</v>
      </c>
      <c r="E22" s="6" t="s">
        <v>8</v>
      </c>
      <c r="F22" s="6" t="s">
        <v>8</v>
      </c>
      <c r="G22" s="23">
        <f>VLOOKUP(B22,'[2]Brokers'!$B$9:$V$71,7,0)</f>
        <v>179671488.36</v>
      </c>
      <c r="H22" s="23">
        <f>VLOOKUP($B22,'[2]Brokers'!$B$9:$V$71,19,0)</f>
        <v>0</v>
      </c>
      <c r="I22" s="23">
        <f>VLOOKUP($B22,'[2]Brokers'!$B$9:$V$71,12,0)</f>
        <v>0</v>
      </c>
      <c r="J22" s="23">
        <f>VLOOKUP($B22,'[2]Brokers'!$B$9:$V$71,14,0)</f>
        <v>20714662</v>
      </c>
      <c r="K22" s="5">
        <f t="shared" si="0"/>
        <v>200386150.36</v>
      </c>
      <c r="L22" s="18">
        <v>1070878977.5100001</v>
      </c>
      <c r="M22" s="14">
        <f t="shared" si="1"/>
        <v>0.0035959197649815494</v>
      </c>
      <c r="N22" s="32"/>
      <c r="O22" s="16"/>
      <c r="P22" s="30"/>
    </row>
    <row r="23" spans="1:16" ht="15.75">
      <c r="A23" s="8">
        <v>8</v>
      </c>
      <c r="B23" s="17" t="s">
        <v>76</v>
      </c>
      <c r="C23" s="17" t="str">
        <f>VLOOKUP($B23,'[1]Sheet1'!$C$4:$D$65,2,0)</f>
        <v>Алтан хоромсог ХХК</v>
      </c>
      <c r="D23" s="7" t="s">
        <v>8</v>
      </c>
      <c r="E23" s="6"/>
      <c r="F23" s="6"/>
      <c r="G23" s="23">
        <f>VLOOKUP(B23,'[2]Brokers'!$B$9:$V$71,7,0)</f>
        <v>46799523</v>
      </c>
      <c r="H23" s="23">
        <f>VLOOKUP($B23,'[2]Brokers'!$B$9:$V$71,19,0)</f>
        <v>0</v>
      </c>
      <c r="I23" s="23">
        <f>VLOOKUP($B23,'[2]Brokers'!$B$9:$V$71,12,0)</f>
        <v>0</v>
      </c>
      <c r="J23" s="23">
        <f>VLOOKUP($B23,'[2]Brokers'!$B$9:$V$71,14,0)</f>
        <v>167871935</v>
      </c>
      <c r="K23" s="5">
        <f t="shared" si="0"/>
        <v>214671458</v>
      </c>
      <c r="L23" s="18">
        <v>813039856</v>
      </c>
      <c r="M23" s="14">
        <f t="shared" si="1"/>
        <v>0.0027301181079361055</v>
      </c>
      <c r="N23" s="32"/>
      <c r="O23" s="16"/>
      <c r="P23" s="30"/>
    </row>
    <row r="24" spans="1:16" ht="15.75">
      <c r="A24" s="8">
        <v>9</v>
      </c>
      <c r="B24" s="17" t="s">
        <v>42</v>
      </c>
      <c r="C24" s="17" t="str">
        <f>VLOOKUP($B24,'[1]Sheet1'!$C$4:$D$65,2,0)</f>
        <v>Гацуурт трейд ХХК</v>
      </c>
      <c r="D24" s="7" t="s">
        <v>8</v>
      </c>
      <c r="E24" s="6"/>
      <c r="F24" s="6"/>
      <c r="G24" s="23">
        <f>VLOOKUP(B24,'[2]Brokers'!$B$9:$V$71,7,0)</f>
        <v>5990601</v>
      </c>
      <c r="H24" s="23">
        <f>VLOOKUP($B24,'[2]Brokers'!$B$9:$V$71,19,0)</f>
        <v>0</v>
      </c>
      <c r="I24" s="23">
        <f>VLOOKUP($B24,'[2]Brokers'!$B$9:$V$71,12,0)</f>
        <v>0</v>
      </c>
      <c r="J24" s="23">
        <f>VLOOKUP($B24,'[2]Brokers'!$B$9:$V$71,14,0)</f>
        <v>0</v>
      </c>
      <c r="K24" s="5">
        <f t="shared" si="0"/>
        <v>5990601</v>
      </c>
      <c r="L24" s="18">
        <v>554546508</v>
      </c>
      <c r="M24" s="14">
        <f t="shared" si="1"/>
        <v>0.001862119614445487</v>
      </c>
      <c r="N24" s="32"/>
      <c r="O24" s="16"/>
      <c r="P24" s="30"/>
    </row>
    <row r="25" spans="1:16" ht="15.75">
      <c r="A25" s="8">
        <v>10</v>
      </c>
      <c r="B25" s="17" t="s">
        <v>84</v>
      </c>
      <c r="C25" s="17" t="str">
        <f>VLOOKUP($B25,'[1]Sheet1'!$C$4:$D$65,2,0)</f>
        <v>Монгол секюритиес ХК</v>
      </c>
      <c r="D25" s="7" t="s">
        <v>8</v>
      </c>
      <c r="E25" s="6"/>
      <c r="F25" s="6"/>
      <c r="G25" s="23">
        <f>VLOOKUP(B25,'[2]Brokers'!$B$9:$V$71,7,0)</f>
        <v>414250</v>
      </c>
      <c r="H25" s="23">
        <f>VLOOKUP($B25,'[2]Brokers'!$B$9:$V$71,19,0)</f>
        <v>0</v>
      </c>
      <c r="I25" s="23">
        <f>VLOOKUP($B25,'[2]Brokers'!$B$9:$V$71,12,0)</f>
        <v>0</v>
      </c>
      <c r="J25" s="23">
        <f>VLOOKUP($B25,'[2]Brokers'!$B$9:$V$71,14,0)</f>
        <v>0</v>
      </c>
      <c r="K25" s="5">
        <f t="shared" si="0"/>
        <v>414250</v>
      </c>
      <c r="L25" s="18">
        <v>546319575</v>
      </c>
      <c r="M25" s="14">
        <f t="shared" si="1"/>
        <v>0.0018344942789956624</v>
      </c>
      <c r="N25" s="32"/>
      <c r="O25" s="16"/>
      <c r="P25" s="30"/>
    </row>
    <row r="26" spans="1:16" ht="15.75">
      <c r="A26" s="8">
        <v>11</v>
      </c>
      <c r="B26" s="17" t="s">
        <v>92</v>
      </c>
      <c r="C26" s="17" t="str">
        <f>VLOOKUP($B26,'[1]Sheet1'!$C$4:$D$65,2,0)</f>
        <v>Блүмсбюри секюритиес ХХК </v>
      </c>
      <c r="D26" s="7" t="s">
        <v>8</v>
      </c>
      <c r="E26" s="6" t="s">
        <v>8</v>
      </c>
      <c r="F26" s="6"/>
      <c r="G26" s="23">
        <f>VLOOKUP(B26,'[2]Brokers'!$B$9:$V$71,7,0)</f>
        <v>152294535</v>
      </c>
      <c r="H26" s="23">
        <f>VLOOKUP($B26,'[2]Brokers'!$B$9:$V$71,19,0)</f>
        <v>0</v>
      </c>
      <c r="I26" s="23">
        <f>VLOOKUP($B26,'[2]Brokers'!$B$9:$V$71,12,0)</f>
        <v>0</v>
      </c>
      <c r="J26" s="23">
        <f>VLOOKUP($B26,'[2]Brokers'!$B$9:$V$71,14,0)</f>
        <v>0</v>
      </c>
      <c r="K26" s="5">
        <f t="shared" si="0"/>
        <v>152294535</v>
      </c>
      <c r="L26" s="18">
        <v>507688333</v>
      </c>
      <c r="M26" s="14">
        <f t="shared" si="1"/>
        <v>0.0017047738814801661</v>
      </c>
      <c r="N26" s="32"/>
      <c r="O26" s="16"/>
      <c r="P26" s="30"/>
    </row>
    <row r="27" spans="1:16" ht="15.75" customHeight="1">
      <c r="A27" s="8">
        <v>12</v>
      </c>
      <c r="B27" s="17" t="s">
        <v>36</v>
      </c>
      <c r="C27" s="17" t="str">
        <f>VLOOKUP($B27,'[1]Sheet1'!$C$4:$D$65,2,0)</f>
        <v>Эм Ай Би Жи ХХК</v>
      </c>
      <c r="D27" s="7" t="s">
        <v>8</v>
      </c>
      <c r="E27" s="6" t="s">
        <v>8</v>
      </c>
      <c r="F27" s="6"/>
      <c r="G27" s="23">
        <f>VLOOKUP(B27,'[2]Brokers'!$B$9:$V$71,7,0)</f>
        <v>455000</v>
      </c>
      <c r="H27" s="23">
        <f>VLOOKUP($B27,'[2]Brokers'!$B$9:$V$71,19,0)</f>
        <v>0</v>
      </c>
      <c r="I27" s="23">
        <f>VLOOKUP($B27,'[2]Brokers'!$B$9:$V$71,12,0)</f>
        <v>0</v>
      </c>
      <c r="J27" s="23">
        <f>VLOOKUP($B27,'[2]Brokers'!$B$9:$V$71,14,0)</f>
        <v>150000000</v>
      </c>
      <c r="K27" s="5">
        <f t="shared" si="0"/>
        <v>150455000</v>
      </c>
      <c r="L27" s="18">
        <v>494927712</v>
      </c>
      <c r="M27" s="14">
        <f t="shared" si="1"/>
        <v>0.0016619248105477693</v>
      </c>
      <c r="N27" s="32"/>
      <c r="O27" s="16"/>
      <c r="P27" s="30"/>
    </row>
    <row r="28" spans="1:16" ht="15" customHeight="1">
      <c r="A28" s="8">
        <v>13</v>
      </c>
      <c r="B28" s="17" t="s">
        <v>50</v>
      </c>
      <c r="C28" s="17" t="str">
        <f>VLOOKUP($B28,'[1]Sheet1'!$C$4:$D$65,2,0)</f>
        <v>Зэргэд ХХК</v>
      </c>
      <c r="D28" s="7" t="s">
        <v>8</v>
      </c>
      <c r="E28" s="6"/>
      <c r="F28" s="6"/>
      <c r="G28" s="23">
        <f>VLOOKUP(B28,'[2]Brokers'!$B$9:$V$71,7,0)</f>
        <v>133437568</v>
      </c>
      <c r="H28" s="23">
        <f>VLOOKUP($B28,'[2]Brokers'!$B$9:$V$71,19,0)</f>
        <v>0</v>
      </c>
      <c r="I28" s="23">
        <f>VLOOKUP($B28,'[2]Brokers'!$B$9:$V$71,12,0)</f>
        <v>0</v>
      </c>
      <c r="J28" s="23">
        <f>VLOOKUP($B28,'[2]Brokers'!$B$9:$V$71,14,0)</f>
        <v>0</v>
      </c>
      <c r="K28" s="5">
        <f t="shared" si="0"/>
        <v>133437568</v>
      </c>
      <c r="L28" s="18">
        <v>383754943</v>
      </c>
      <c r="M28" s="14">
        <f t="shared" si="1"/>
        <v>0.0012886161867251536</v>
      </c>
      <c r="N28" s="32"/>
      <c r="O28" s="16"/>
      <c r="P28" s="30"/>
    </row>
    <row r="29" spans="1:16" ht="15.75">
      <c r="A29" s="8">
        <v>14</v>
      </c>
      <c r="B29" s="17" t="s">
        <v>18</v>
      </c>
      <c r="C29" s="17" t="str">
        <f>VLOOKUP($B29,'[1]Sheet1'!$C$4:$D$65,2,0)</f>
        <v>Тулгат чандмань баян ХХК</v>
      </c>
      <c r="D29" s="7" t="s">
        <v>8</v>
      </c>
      <c r="E29" s="6"/>
      <c r="F29" s="6"/>
      <c r="G29" s="23">
        <f>VLOOKUP(B29,'[2]Brokers'!$B$9:$V$71,7,0)</f>
        <v>236210919</v>
      </c>
      <c r="H29" s="23">
        <f>VLOOKUP($B29,'[2]Brokers'!$B$9:$V$71,19,0)</f>
        <v>0</v>
      </c>
      <c r="I29" s="23">
        <f>VLOOKUP($B29,'[2]Brokers'!$B$9:$V$71,12,0)</f>
        <v>0</v>
      </c>
      <c r="J29" s="23">
        <f>VLOOKUP($B29,'[2]Brokers'!$B$9:$V$71,14,0)</f>
        <v>0</v>
      </c>
      <c r="K29" s="5">
        <f t="shared" si="0"/>
        <v>236210919</v>
      </c>
      <c r="L29" s="18">
        <v>284085641</v>
      </c>
      <c r="M29" s="14">
        <f t="shared" si="1"/>
        <v>0.0009539352185198849</v>
      </c>
      <c r="N29" s="32"/>
      <c r="O29" s="16"/>
      <c r="P29" s="30"/>
    </row>
    <row r="30" spans="1:16" ht="15.75">
      <c r="A30" s="8">
        <v>15</v>
      </c>
      <c r="B30" s="17" t="s">
        <v>24</v>
      </c>
      <c r="C30" s="17" t="str">
        <f>VLOOKUP($B30,'[1]Sheet1'!$C$4:$D$65,2,0)</f>
        <v>Монсек ХХК</v>
      </c>
      <c r="D30" s="7" t="s">
        <v>8</v>
      </c>
      <c r="E30" s="6" t="s">
        <v>8</v>
      </c>
      <c r="F30" s="6"/>
      <c r="G30" s="23">
        <f>VLOOKUP(B30,'[2]Brokers'!$B$9:$V$71,7,0)</f>
        <v>26427429</v>
      </c>
      <c r="H30" s="23">
        <f>VLOOKUP($B30,'[2]Brokers'!$B$9:$V$71,19,0)</f>
        <v>0</v>
      </c>
      <c r="I30" s="23">
        <f>VLOOKUP($B30,'[2]Brokers'!$B$9:$V$71,12,0)</f>
        <v>0</v>
      </c>
      <c r="J30" s="23">
        <f>VLOOKUP($B30,'[2]Brokers'!$B$9:$V$71,14,0)</f>
        <v>0</v>
      </c>
      <c r="K30" s="5">
        <f t="shared" si="0"/>
        <v>26427429</v>
      </c>
      <c r="L30" s="18">
        <v>245783657.5</v>
      </c>
      <c r="M30" s="14">
        <f t="shared" si="1"/>
        <v>0.0008253204428092831</v>
      </c>
      <c r="N30" s="32"/>
      <c r="O30" s="16"/>
      <c r="P30" s="30"/>
    </row>
    <row r="31" spans="1:16" ht="15.75">
      <c r="A31" s="8">
        <v>16</v>
      </c>
      <c r="B31" s="17" t="s">
        <v>30</v>
      </c>
      <c r="C31" s="17" t="str">
        <f>VLOOKUP($B31,'[1]Sheet1'!$C$4:$D$65,2,0)</f>
        <v>Гендекс ХХК</v>
      </c>
      <c r="D31" s="7" t="s">
        <v>8</v>
      </c>
      <c r="E31" s="6"/>
      <c r="F31" s="6"/>
      <c r="G31" s="23">
        <f>VLOOKUP(B31,'[2]Brokers'!$B$9:$V$71,7,0)</f>
        <v>22801435</v>
      </c>
      <c r="H31" s="23">
        <f>VLOOKUP($B31,'[2]Brokers'!$B$9:$V$71,19,0)</f>
        <v>0</v>
      </c>
      <c r="I31" s="23">
        <f>VLOOKUP($B31,'[2]Brokers'!$B$9:$V$71,12,0)</f>
        <v>0</v>
      </c>
      <c r="J31" s="23">
        <f>VLOOKUP($B31,'[2]Brokers'!$B$9:$V$71,14,0)</f>
        <v>0</v>
      </c>
      <c r="K31" s="5">
        <f t="shared" si="0"/>
        <v>22801435</v>
      </c>
      <c r="L31" s="18">
        <v>221104268</v>
      </c>
      <c r="M31" s="14">
        <f t="shared" si="1"/>
        <v>0.0007424491694399267</v>
      </c>
      <c r="N31" s="32"/>
      <c r="O31" s="16"/>
      <c r="P31" s="30"/>
    </row>
    <row r="32" spans="1:16" ht="20.25" customHeight="1">
      <c r="A32" s="8">
        <v>17</v>
      </c>
      <c r="B32" s="17" t="s">
        <v>56</v>
      </c>
      <c r="C32" s="17" t="str">
        <f>VLOOKUP($B32,'[1]Sheet1'!$C$4:$D$65,2,0)</f>
        <v>Бумбат-Алтай ХХК</v>
      </c>
      <c r="D32" s="7" t="s">
        <v>8</v>
      </c>
      <c r="E32" s="6"/>
      <c r="F32" s="6"/>
      <c r="G32" s="23">
        <f>VLOOKUP(B32,'[2]Brokers'!$B$9:$V$71,7,0)</f>
        <v>36824391</v>
      </c>
      <c r="H32" s="23">
        <f>VLOOKUP($B32,'[2]Brokers'!$B$9:$V$71,19,0)</f>
        <v>0</v>
      </c>
      <c r="I32" s="23">
        <f>VLOOKUP($B32,'[2]Brokers'!$B$9:$V$71,12,0)</f>
        <v>0</v>
      </c>
      <c r="J32" s="23">
        <f>VLOOKUP($B32,'[2]Brokers'!$B$9:$V$71,14,0)</f>
        <v>0</v>
      </c>
      <c r="K32" s="5">
        <f t="shared" si="0"/>
        <v>36824391</v>
      </c>
      <c r="L32" s="18">
        <v>212021496.25</v>
      </c>
      <c r="M32" s="14">
        <f t="shared" si="1"/>
        <v>0.0007119500008666637</v>
      </c>
      <c r="N32" s="32"/>
      <c r="O32" s="16"/>
      <c r="P32" s="30"/>
    </row>
    <row r="33" spans="1:16" ht="15.75">
      <c r="A33" s="8">
        <v>18</v>
      </c>
      <c r="B33" s="17" t="s">
        <v>128</v>
      </c>
      <c r="C33" s="17" t="str">
        <f>VLOOKUP($B33,'[1]Sheet1'!$C$4:$D$65,2,0)</f>
        <v>Сикап ХХК</v>
      </c>
      <c r="D33" s="7" t="s">
        <v>8</v>
      </c>
      <c r="E33" s="6"/>
      <c r="F33" s="6"/>
      <c r="G33" s="23">
        <f>VLOOKUP(B33,'[2]Brokers'!$B$9:$V$71,7,0)</f>
        <v>0</v>
      </c>
      <c r="H33" s="23">
        <f>VLOOKUP($B33,'[2]Brokers'!$B$9:$V$71,19,0)</f>
        <v>0</v>
      </c>
      <c r="I33" s="23">
        <f>VLOOKUP($B33,'[2]Brokers'!$B$9:$V$71,12,0)</f>
        <v>0</v>
      </c>
      <c r="J33" s="23">
        <f>VLOOKUP($B33,'[2]Brokers'!$B$9:$V$71,14,0)</f>
        <v>50001655</v>
      </c>
      <c r="K33" s="5">
        <f t="shared" si="0"/>
        <v>50001655</v>
      </c>
      <c r="L33" s="18">
        <v>195905546</v>
      </c>
      <c r="M33" s="14">
        <f t="shared" si="1"/>
        <v>0.0006578340220749396</v>
      </c>
      <c r="N33" s="32"/>
      <c r="O33" s="16"/>
      <c r="P33" s="30"/>
    </row>
    <row r="34" spans="1:16" ht="21" customHeight="1">
      <c r="A34" s="8">
        <v>19</v>
      </c>
      <c r="B34" s="17" t="s">
        <v>46</v>
      </c>
      <c r="C34" s="17" t="str">
        <f>VLOOKUP($B34,'[1]Sheet1'!$C$4:$D$65,2,0)</f>
        <v>Дархан брокер ХХК</v>
      </c>
      <c r="D34" s="7" t="s">
        <v>8</v>
      </c>
      <c r="E34" s="6"/>
      <c r="F34" s="6"/>
      <c r="G34" s="23">
        <f>VLOOKUP(B34,'[2]Brokers'!$B$9:$V$71,7,0)</f>
        <v>22547787</v>
      </c>
      <c r="H34" s="23">
        <f>VLOOKUP($B34,'[2]Brokers'!$B$9:$V$71,19,0)</f>
        <v>0</v>
      </c>
      <c r="I34" s="23">
        <f>VLOOKUP($B34,'[2]Brokers'!$B$9:$V$71,12,0)</f>
        <v>0</v>
      </c>
      <c r="J34" s="23">
        <f>VLOOKUP($B34,'[2]Brokers'!$B$9:$V$71,14,0)</f>
        <v>0</v>
      </c>
      <c r="K34" s="5">
        <f t="shared" si="0"/>
        <v>22547787</v>
      </c>
      <c r="L34" s="18">
        <v>164515518</v>
      </c>
      <c r="M34" s="14">
        <f t="shared" si="1"/>
        <v>0.0005524290001452134</v>
      </c>
      <c r="N34" s="32"/>
      <c r="O34" s="16"/>
      <c r="P34" s="30"/>
    </row>
    <row r="35" spans="1:16" ht="15.75">
      <c r="A35" s="8">
        <v>20</v>
      </c>
      <c r="B35" s="17" t="s">
        <v>58</v>
      </c>
      <c r="C35" s="17" t="str">
        <f>VLOOKUP($B35,'[1]Sheet1'!$C$4:$D$65,2,0)</f>
        <v>Санар ХХК</v>
      </c>
      <c r="D35" s="7" t="s">
        <v>8</v>
      </c>
      <c r="E35" s="6"/>
      <c r="F35" s="6"/>
      <c r="G35" s="23">
        <f>VLOOKUP(B35,'[2]Brokers'!$B$9:$V$71,7,0)</f>
        <v>17393630</v>
      </c>
      <c r="H35" s="23">
        <f>VLOOKUP($B35,'[2]Brokers'!$B$9:$V$71,19,0)</f>
        <v>0</v>
      </c>
      <c r="I35" s="23">
        <f>VLOOKUP($B35,'[2]Brokers'!$B$9:$V$71,12,0)</f>
        <v>0</v>
      </c>
      <c r="J35" s="23">
        <f>VLOOKUP($B35,'[2]Brokers'!$B$9:$V$71,14,0)</f>
        <v>0</v>
      </c>
      <c r="K35" s="5">
        <f t="shared" si="0"/>
        <v>17393630</v>
      </c>
      <c r="L35" s="18">
        <v>159570635</v>
      </c>
      <c r="M35" s="14">
        <f t="shared" si="1"/>
        <v>0.000535824507117844</v>
      </c>
      <c r="N35" s="32"/>
      <c r="O35" s="16"/>
      <c r="P35" s="30"/>
    </row>
    <row r="36" spans="1:16" ht="15.75">
      <c r="A36" s="8">
        <v>21</v>
      </c>
      <c r="B36" s="17" t="s">
        <v>64</v>
      </c>
      <c r="C36" s="17" t="str">
        <f>VLOOKUP($B36,'[1]Sheet1'!$C$4:$D$65,2,0)</f>
        <v>Гаүли ХХК</v>
      </c>
      <c r="D36" s="7" t="s">
        <v>8</v>
      </c>
      <c r="E36" s="6" t="s">
        <v>8</v>
      </c>
      <c r="F36" s="6"/>
      <c r="G36" s="23">
        <f>VLOOKUP(B36,'[2]Brokers'!$B$9:$V$71,7,0)</f>
        <v>36878729</v>
      </c>
      <c r="H36" s="23">
        <f>VLOOKUP($B36,'[2]Brokers'!$B$9:$V$71,19,0)</f>
        <v>0</v>
      </c>
      <c r="I36" s="23">
        <f>VLOOKUP($B36,'[2]Brokers'!$B$9:$V$71,12,0)</f>
        <v>0</v>
      </c>
      <c r="J36" s="23">
        <f>VLOOKUP($B36,'[2]Brokers'!$B$9:$V$71,14,0)</f>
        <v>2613303</v>
      </c>
      <c r="K36" s="5">
        <f t="shared" si="0"/>
        <v>39492032</v>
      </c>
      <c r="L36" s="18">
        <v>122217433.9</v>
      </c>
      <c r="M36" s="14">
        <f t="shared" si="1"/>
        <v>0.0004103956613362802</v>
      </c>
      <c r="N36" s="32"/>
      <c r="O36" s="16"/>
      <c r="P36" s="30"/>
    </row>
    <row r="37" spans="1:16" ht="15" customHeight="1">
      <c r="A37" s="8">
        <v>22</v>
      </c>
      <c r="B37" s="17" t="s">
        <v>38</v>
      </c>
      <c r="C37" s="17" t="str">
        <f>VLOOKUP($B37,'[1]Sheet1'!$C$4:$D$65,2,0)</f>
        <v>Булган брокер ХХК</v>
      </c>
      <c r="D37" s="7" t="s">
        <v>8</v>
      </c>
      <c r="E37" s="6"/>
      <c r="F37" s="6"/>
      <c r="G37" s="23">
        <f>VLOOKUP(B37,'[2]Brokers'!$B$9:$V$71,7,0)</f>
        <v>89488702</v>
      </c>
      <c r="H37" s="23">
        <f>VLOOKUP($B37,'[2]Brokers'!$B$9:$V$71,19,0)</f>
        <v>0</v>
      </c>
      <c r="I37" s="23">
        <f>VLOOKUP($B37,'[2]Brokers'!$B$9:$V$71,12,0)</f>
        <v>0</v>
      </c>
      <c r="J37" s="23">
        <f>VLOOKUP($B37,'[2]Brokers'!$B$9:$V$71,14,0)</f>
        <v>0</v>
      </c>
      <c r="K37" s="5">
        <f t="shared" si="0"/>
        <v>89488702</v>
      </c>
      <c r="L37" s="18">
        <v>118287937</v>
      </c>
      <c r="M37" s="14">
        <f t="shared" si="1"/>
        <v>0.00039720074775043406</v>
      </c>
      <c r="N37" s="32"/>
      <c r="O37" s="16"/>
      <c r="P37" s="30"/>
    </row>
    <row r="38" spans="1:16" ht="17.25" customHeight="1">
      <c r="A38" s="8">
        <v>23</v>
      </c>
      <c r="B38" s="17" t="s">
        <v>22</v>
      </c>
      <c r="C38" s="17" t="str">
        <f>VLOOKUP($B38,'[1]Sheet1'!$C$4:$D$65,2,0)</f>
        <v>Дэлгэрхангай секюритиз ХХК</v>
      </c>
      <c r="D38" s="7" t="s">
        <v>8</v>
      </c>
      <c r="E38" s="6"/>
      <c r="F38" s="6"/>
      <c r="G38" s="23">
        <f>VLOOKUP(B38,'[2]Brokers'!$B$9:$V$71,7,0)</f>
        <v>13511655</v>
      </c>
      <c r="H38" s="23">
        <f>VLOOKUP($B38,'[2]Brokers'!$B$9:$V$71,19,0)</f>
        <v>0</v>
      </c>
      <c r="I38" s="23">
        <f>VLOOKUP($B38,'[2]Brokers'!$B$9:$V$71,12,0)</f>
        <v>0</v>
      </c>
      <c r="J38" s="23">
        <f>VLOOKUP($B38,'[2]Brokers'!$B$9:$V$71,14,0)</f>
        <v>0</v>
      </c>
      <c r="K38" s="5">
        <f t="shared" si="0"/>
        <v>13511655</v>
      </c>
      <c r="L38" s="18">
        <v>112199013</v>
      </c>
      <c r="M38" s="14">
        <f t="shared" si="1"/>
        <v>0.00037675466316113595</v>
      </c>
      <c r="N38" s="32"/>
      <c r="O38" s="16"/>
      <c r="P38" s="30"/>
    </row>
    <row r="39" spans="1:16" s="19" customFormat="1" ht="15.75">
      <c r="A39" s="8">
        <v>24</v>
      </c>
      <c r="B39" s="17" t="s">
        <v>74</v>
      </c>
      <c r="C39" s="17" t="str">
        <f>VLOOKUP($B39,'[1]Sheet1'!$C$4:$D$65,2,0)</f>
        <v>Таван богд ХХК</v>
      </c>
      <c r="D39" s="7" t="s">
        <v>8</v>
      </c>
      <c r="E39" s="6"/>
      <c r="F39" s="6"/>
      <c r="G39" s="23">
        <f>VLOOKUP(B39,'[2]Brokers'!$B$9:$V$71,7,0)</f>
        <v>23689600</v>
      </c>
      <c r="H39" s="23">
        <f>VLOOKUP($B39,'[2]Brokers'!$B$9:$V$71,19,0)</f>
        <v>0</v>
      </c>
      <c r="I39" s="23">
        <f>VLOOKUP($B39,'[2]Brokers'!$B$9:$V$71,12,0)</f>
        <v>0</v>
      </c>
      <c r="J39" s="23">
        <f>VLOOKUP($B39,'[2]Brokers'!$B$9:$V$71,14,0)</f>
        <v>0</v>
      </c>
      <c r="K39" s="5">
        <f t="shared" si="0"/>
        <v>23689600</v>
      </c>
      <c r="L39" s="18">
        <v>98510431</v>
      </c>
      <c r="M39" s="14">
        <f t="shared" si="1"/>
        <v>0.0003307895787752012</v>
      </c>
      <c r="N39" s="32"/>
      <c r="O39" s="16"/>
      <c r="P39" s="30"/>
    </row>
    <row r="40" spans="1:16" ht="15.75">
      <c r="A40" s="8">
        <v>25</v>
      </c>
      <c r="B40" s="17" t="s">
        <v>80</v>
      </c>
      <c r="C40" s="17" t="str">
        <f>VLOOKUP($B40,'[1]Sheet1'!$C$4:$D$65,2,0)</f>
        <v>Гүүдсек ХХК</v>
      </c>
      <c r="D40" s="7" t="s">
        <v>8</v>
      </c>
      <c r="E40" s="6"/>
      <c r="F40" s="6" t="s">
        <v>8</v>
      </c>
      <c r="G40" s="23">
        <f>VLOOKUP(B40,'[2]Brokers'!$B$9:$V$71,7,0)</f>
        <v>0</v>
      </c>
      <c r="H40" s="23">
        <f>VLOOKUP($B40,'[2]Brokers'!$B$9:$V$71,19,0)</f>
        <v>0</v>
      </c>
      <c r="I40" s="23">
        <f>VLOOKUP($B40,'[2]Brokers'!$B$9:$V$71,12,0)</f>
        <v>0</v>
      </c>
      <c r="J40" s="23">
        <f>VLOOKUP($B40,'[2]Brokers'!$B$9:$V$71,14,0)</f>
        <v>0</v>
      </c>
      <c r="K40" s="5">
        <f t="shared" si="0"/>
        <v>0</v>
      </c>
      <c r="L40" s="18">
        <v>95363391</v>
      </c>
      <c r="M40" s="14">
        <f t="shared" si="1"/>
        <v>0.00032022208835392075</v>
      </c>
      <c r="N40" s="32"/>
      <c r="O40" s="16"/>
      <c r="P40" s="30"/>
    </row>
    <row r="41" spans="1:16" ht="18" customHeight="1">
      <c r="A41" s="8">
        <v>26</v>
      </c>
      <c r="B41" s="17" t="s">
        <v>60</v>
      </c>
      <c r="C41" s="17" t="str">
        <f>VLOOKUP($B41,'[1]Sheet1'!$C$4:$D$65,2,0)</f>
        <v>Азиа Пасифик секьюритис ХХК</v>
      </c>
      <c r="D41" s="7" t="s">
        <v>8</v>
      </c>
      <c r="E41" s="6" t="s">
        <v>8</v>
      </c>
      <c r="F41" s="6"/>
      <c r="G41" s="23">
        <f>VLOOKUP(B41,'[2]Brokers'!$B$9:$V$71,7,0)</f>
        <v>17647500</v>
      </c>
      <c r="H41" s="23">
        <f>VLOOKUP($B41,'[2]Brokers'!$B$9:$V$71,19,0)</f>
        <v>0</v>
      </c>
      <c r="I41" s="23">
        <f>VLOOKUP($B41,'[2]Brokers'!$B$9:$V$71,12,0)</f>
        <v>0</v>
      </c>
      <c r="J41" s="23">
        <f>VLOOKUP($B41,'[2]Brokers'!$B$9:$V$71,14,0)</f>
        <v>0</v>
      </c>
      <c r="K41" s="5">
        <f t="shared" si="0"/>
        <v>17647500</v>
      </c>
      <c r="L41" s="18">
        <v>84903324</v>
      </c>
      <c r="M41" s="14">
        <f t="shared" si="1"/>
        <v>0.00028509808045174863</v>
      </c>
      <c r="N41" s="32"/>
      <c r="O41" s="16"/>
      <c r="P41" s="30"/>
    </row>
    <row r="42" spans="1:16" ht="15.75">
      <c r="A42" s="8">
        <v>27</v>
      </c>
      <c r="B42" s="17" t="s">
        <v>44</v>
      </c>
      <c r="C42" s="17" t="str">
        <f>VLOOKUP($B42,'[1]Sheet1'!$C$4:$D$65,2,0)</f>
        <v>Нэйшнл секюритис ХХК</v>
      </c>
      <c r="D42" s="7" t="s">
        <v>8</v>
      </c>
      <c r="E42" s="6" t="s">
        <v>8</v>
      </c>
      <c r="F42" s="6" t="s">
        <v>8</v>
      </c>
      <c r="G42" s="23">
        <f>VLOOKUP(B42,'[2]Brokers'!$B$9:$V$71,7,0)</f>
        <v>95806.52</v>
      </c>
      <c r="H42" s="23">
        <f>VLOOKUP($B42,'[2]Brokers'!$B$9:$V$71,19,0)</f>
        <v>0</v>
      </c>
      <c r="I42" s="23">
        <f>VLOOKUP($B42,'[2]Brokers'!$B$9:$V$71,12,0)</f>
        <v>0</v>
      </c>
      <c r="J42" s="23">
        <f>VLOOKUP($B42,'[2]Brokers'!$B$9:$V$71,14,0)</f>
        <v>0</v>
      </c>
      <c r="K42" s="5">
        <f t="shared" si="0"/>
        <v>95806.52</v>
      </c>
      <c r="L42" s="18">
        <v>72401545.52</v>
      </c>
      <c r="M42" s="14">
        <f t="shared" si="1"/>
        <v>0.00024311818050247244</v>
      </c>
      <c r="N42" s="32"/>
      <c r="O42" s="16"/>
      <c r="P42" s="30"/>
    </row>
    <row r="43" spans="1:16" ht="15.75">
      <c r="A43" s="8">
        <v>28</v>
      </c>
      <c r="B43" s="17" t="s">
        <v>40</v>
      </c>
      <c r="C43" s="17" t="str">
        <f>VLOOKUP($B43,'[1]Sheet1'!$C$4:$D$65,2,0)</f>
        <v>Евразиа капитал холдинг ХК</v>
      </c>
      <c r="D43" s="7" t="s">
        <v>8</v>
      </c>
      <c r="E43" s="6" t="s">
        <v>8</v>
      </c>
      <c r="F43" s="6" t="s">
        <v>8</v>
      </c>
      <c r="G43" s="23">
        <f>VLOOKUP(B43,'[2]Brokers'!$B$9:$V$71,7,0)</f>
        <v>13150140</v>
      </c>
      <c r="H43" s="23">
        <f>VLOOKUP($B43,'[2]Brokers'!$B$9:$V$71,19,0)</f>
        <v>0</v>
      </c>
      <c r="I43" s="23">
        <f>VLOOKUP($B43,'[2]Brokers'!$B$9:$V$71,12,0)</f>
        <v>0</v>
      </c>
      <c r="J43" s="23">
        <f>VLOOKUP($B43,'[2]Brokers'!$B$9:$V$71,14,0)</f>
        <v>0</v>
      </c>
      <c r="K43" s="5">
        <f t="shared" si="0"/>
        <v>13150140</v>
      </c>
      <c r="L43" s="18">
        <v>59844509</v>
      </c>
      <c r="M43" s="14">
        <f t="shared" si="1"/>
        <v>0.00020095272879395624</v>
      </c>
      <c r="N43" s="32"/>
      <c r="O43" s="16"/>
      <c r="P43" s="30"/>
    </row>
    <row r="44" spans="1:16" ht="15.75">
      <c r="A44" s="8">
        <v>29</v>
      </c>
      <c r="B44" s="17" t="s">
        <v>52</v>
      </c>
      <c r="C44" s="17" t="str">
        <f>VLOOKUP($B44,'[1]Sheet1'!$C$4:$D$65,2,0)</f>
        <v>Мэргэн санаа ХХК</v>
      </c>
      <c r="D44" s="7" t="s">
        <v>8</v>
      </c>
      <c r="E44" s="6"/>
      <c r="F44" s="6"/>
      <c r="G44" s="23">
        <f>VLOOKUP(B44,'[2]Brokers'!$B$9:$V$71,7,0)</f>
        <v>5055480</v>
      </c>
      <c r="H44" s="23">
        <f>VLOOKUP($B44,'[2]Brokers'!$B$9:$V$71,19,0)</f>
        <v>0</v>
      </c>
      <c r="I44" s="23">
        <f>VLOOKUP($B44,'[2]Brokers'!$B$9:$V$71,12,0)</f>
        <v>0</v>
      </c>
      <c r="J44" s="23">
        <f>VLOOKUP($B44,'[2]Brokers'!$B$9:$V$71,14,0)</f>
        <v>0</v>
      </c>
      <c r="K44" s="5">
        <f t="shared" si="0"/>
        <v>5055480</v>
      </c>
      <c r="L44" s="18">
        <v>59776708</v>
      </c>
      <c r="M44" s="14">
        <f t="shared" si="1"/>
        <v>0.0002007250588507546</v>
      </c>
      <c r="N44" s="32"/>
      <c r="O44" s="16"/>
      <c r="P44" s="30"/>
    </row>
    <row r="45" spans="1:16" ht="15.75">
      <c r="A45" s="8">
        <v>30</v>
      </c>
      <c r="B45" s="17" t="s">
        <v>32</v>
      </c>
      <c r="C45" s="17" t="str">
        <f>VLOOKUP($B45,'[1]Sheet1'!$C$4:$D$65,2,0)</f>
        <v>Аргай бэст ХХК</v>
      </c>
      <c r="D45" s="7" t="s">
        <v>8</v>
      </c>
      <c r="E45" s="6"/>
      <c r="F45" s="6"/>
      <c r="G45" s="23">
        <f>VLOOKUP(B45,'[2]Brokers'!$B$9:$V$71,7,0)</f>
        <v>17123151</v>
      </c>
      <c r="H45" s="23">
        <f>VLOOKUP($B45,'[2]Brokers'!$B$9:$V$71,19,0)</f>
        <v>0</v>
      </c>
      <c r="I45" s="23">
        <f>VLOOKUP($B45,'[2]Brokers'!$B$9:$V$71,12,0)</f>
        <v>0</v>
      </c>
      <c r="J45" s="23">
        <f>VLOOKUP($B45,'[2]Brokers'!$B$9:$V$71,14,0)</f>
        <v>0</v>
      </c>
      <c r="K45" s="5">
        <f t="shared" si="0"/>
        <v>17123151</v>
      </c>
      <c r="L45" s="18">
        <v>54137416.92</v>
      </c>
      <c r="M45" s="14">
        <f t="shared" si="1"/>
        <v>0.00018178880304507299</v>
      </c>
      <c r="N45" s="32"/>
      <c r="O45" s="16"/>
      <c r="P45" s="30"/>
    </row>
    <row r="46" spans="1:16" ht="15.75">
      <c r="A46" s="8">
        <v>31</v>
      </c>
      <c r="B46" s="17" t="s">
        <v>72</v>
      </c>
      <c r="C46" s="17" t="s">
        <v>143</v>
      </c>
      <c r="D46" s="7" t="s">
        <v>8</v>
      </c>
      <c r="E46" s="6" t="s">
        <v>8</v>
      </c>
      <c r="F46" s="6" t="s">
        <v>8</v>
      </c>
      <c r="G46" s="23">
        <f>VLOOKUP(B46,'[2]Brokers'!$B$9:$V$71,7,0)</f>
        <v>546500</v>
      </c>
      <c r="H46" s="23">
        <f>VLOOKUP($B46,'[2]Brokers'!$B$9:$V$71,19,0)</f>
        <v>0</v>
      </c>
      <c r="I46" s="23">
        <f>VLOOKUP($B46,'[2]Brokers'!$B$9:$V$71,12,0)</f>
        <v>0</v>
      </c>
      <c r="J46" s="23">
        <f>VLOOKUP($B46,'[2]Brokers'!$B$9:$V$71,14,0)</f>
        <v>0</v>
      </c>
      <c r="K46" s="5">
        <f t="shared" si="0"/>
        <v>546500</v>
      </c>
      <c r="L46" s="18">
        <v>51883287.84</v>
      </c>
      <c r="M46" s="14">
        <f t="shared" si="1"/>
        <v>0.00017421963091468072</v>
      </c>
      <c r="N46" s="32"/>
      <c r="O46" s="16"/>
      <c r="P46" s="30"/>
    </row>
    <row r="47" spans="1:16" ht="15.75">
      <c r="A47" s="8">
        <v>32</v>
      </c>
      <c r="B47" s="17" t="s">
        <v>90</v>
      </c>
      <c r="C47" s="17" t="str">
        <f>VLOOKUP($B47,'[1]Sheet1'!$C$4:$D$65,2,0)</f>
        <v>АСЕ энд Т Капитал ХХК</v>
      </c>
      <c r="D47" s="7" t="s">
        <v>8</v>
      </c>
      <c r="E47" s="6" t="s">
        <v>8</v>
      </c>
      <c r="F47" s="6" t="s">
        <v>8</v>
      </c>
      <c r="G47" s="23">
        <f>VLOOKUP(B47,'[2]Brokers'!$B$9:$V$71,7,0)</f>
        <v>1182418</v>
      </c>
      <c r="H47" s="23">
        <f>VLOOKUP($B47,'[2]Brokers'!$B$9:$V$71,19,0)</f>
        <v>0</v>
      </c>
      <c r="I47" s="23">
        <f>VLOOKUP($B47,'[2]Brokers'!$B$9:$V$71,12,0)</f>
        <v>0</v>
      </c>
      <c r="J47" s="23">
        <f>VLOOKUP($B47,'[2]Brokers'!$B$9:$V$71,14,0)</f>
        <v>18383842</v>
      </c>
      <c r="K47" s="5">
        <f t="shared" si="0"/>
        <v>19566260</v>
      </c>
      <c r="L47" s="18">
        <v>48403964</v>
      </c>
      <c r="M47" s="14">
        <f t="shared" si="1"/>
        <v>0.00016253635985624714</v>
      </c>
      <c r="N47" s="32"/>
      <c r="O47" s="16"/>
      <c r="P47" s="30"/>
    </row>
    <row r="48" spans="1:16" ht="15" customHeight="1">
      <c r="A48" s="8">
        <v>33</v>
      </c>
      <c r="B48" s="17" t="s">
        <v>68</v>
      </c>
      <c r="C48" s="17" t="str">
        <f>VLOOKUP($B48,'[1]Sheet1'!$C$4:$D$65,2,0)</f>
        <v>Өндөрхаан инвест ХХК</v>
      </c>
      <c r="D48" s="7" t="s">
        <v>8</v>
      </c>
      <c r="E48" s="6"/>
      <c r="F48" s="6"/>
      <c r="G48" s="23">
        <f>VLOOKUP(B48,'[2]Brokers'!$B$9:$V$71,7,0)</f>
        <v>3782560</v>
      </c>
      <c r="H48" s="23">
        <f>VLOOKUP($B48,'[2]Brokers'!$B$9:$V$71,19,0)</f>
        <v>0</v>
      </c>
      <c r="I48" s="23">
        <f>VLOOKUP($B48,'[2]Brokers'!$B$9:$V$71,12,0)</f>
        <v>0</v>
      </c>
      <c r="J48" s="23">
        <f>VLOOKUP($B48,'[2]Brokers'!$B$9:$V$71,14,0)</f>
        <v>0</v>
      </c>
      <c r="K48" s="5">
        <f aca="true" t="shared" si="2" ref="K48:K79">J48+I48+H48+G48</f>
        <v>3782560</v>
      </c>
      <c r="L48" s="18">
        <v>46158078</v>
      </c>
      <c r="M48" s="14">
        <f aca="true" t="shared" si="3" ref="M48:M79">L48/$L$78*100%</f>
        <v>0.00015499486728154588</v>
      </c>
      <c r="N48" s="32"/>
      <c r="O48" s="16"/>
      <c r="P48" s="30"/>
    </row>
    <row r="49" spans="1:16" ht="15.75">
      <c r="A49" s="8">
        <v>34</v>
      </c>
      <c r="B49" s="17" t="s">
        <v>70</v>
      </c>
      <c r="C49" s="17" t="str">
        <f>VLOOKUP($B49,'[1]Sheet1'!$C$4:$D$65,2,0)</f>
        <v>Масдак ХХК</v>
      </c>
      <c r="D49" s="7" t="s">
        <v>8</v>
      </c>
      <c r="E49" s="6"/>
      <c r="F49" s="6"/>
      <c r="G49" s="23">
        <f>VLOOKUP(B49,'[2]Brokers'!$B$9:$V$71,7,0)</f>
        <v>7833822</v>
      </c>
      <c r="H49" s="23">
        <f>VLOOKUP($B49,'[2]Brokers'!$B$9:$V$71,19,0)</f>
        <v>0</v>
      </c>
      <c r="I49" s="23">
        <f>VLOOKUP($B49,'[2]Brokers'!$B$9:$V$71,12,0)</f>
        <v>0</v>
      </c>
      <c r="J49" s="23">
        <f>VLOOKUP($B49,'[2]Brokers'!$B$9:$V$71,14,0)</f>
        <v>0</v>
      </c>
      <c r="K49" s="5">
        <f t="shared" si="2"/>
        <v>7833822</v>
      </c>
      <c r="L49" s="18">
        <v>41392799.3</v>
      </c>
      <c r="M49" s="14">
        <f t="shared" si="3"/>
        <v>0.00013899347009022265</v>
      </c>
      <c r="N49" s="32"/>
      <c r="O49" s="16"/>
      <c r="P49" s="30"/>
    </row>
    <row r="50" spans="1:16" ht="15.75">
      <c r="A50" s="8">
        <v>35</v>
      </c>
      <c r="B50" s="17" t="s">
        <v>98</v>
      </c>
      <c r="C50" s="17" t="str">
        <f>VLOOKUP($B50,'[1]Sheet1'!$C$4:$D$65,2,0)</f>
        <v>Эм Даблью Ти Эс ХХК</v>
      </c>
      <c r="D50" s="7" t="s">
        <v>8</v>
      </c>
      <c r="E50" s="6"/>
      <c r="F50" s="6"/>
      <c r="G50" s="23">
        <f>VLOOKUP(B50,'[2]Brokers'!$B$9:$V$71,7,0)</f>
        <v>6655211</v>
      </c>
      <c r="H50" s="23">
        <f>VLOOKUP($B50,'[2]Brokers'!$B$9:$V$71,19,0)</f>
        <v>0</v>
      </c>
      <c r="I50" s="23">
        <f>VLOOKUP($B50,'[2]Brokers'!$B$9:$V$71,12,0)</f>
        <v>0</v>
      </c>
      <c r="J50" s="23">
        <f>VLOOKUP($B50,'[2]Brokers'!$B$9:$V$71,14,0)</f>
        <v>0</v>
      </c>
      <c r="K50" s="5">
        <f t="shared" si="2"/>
        <v>6655211</v>
      </c>
      <c r="L50" s="18">
        <v>35063842</v>
      </c>
      <c r="M50" s="14">
        <f t="shared" si="3"/>
        <v>0.00011774137426543398</v>
      </c>
      <c r="N50" s="32"/>
      <c r="O50" s="16"/>
      <c r="P50" s="30"/>
    </row>
    <row r="51" spans="1:16" ht="15.75">
      <c r="A51" s="8">
        <v>36</v>
      </c>
      <c r="B51" s="17" t="s">
        <v>86</v>
      </c>
      <c r="C51" s="17" t="str">
        <f>VLOOKUP($B51,'[1]Sheet1'!$C$4:$D$65,2,0)</f>
        <v>Блюскай секьюритиз ХК</v>
      </c>
      <c r="D51" s="7" t="s">
        <v>8</v>
      </c>
      <c r="E51" s="6"/>
      <c r="F51" s="6"/>
      <c r="G51" s="23">
        <f>VLOOKUP(B51,'[2]Brokers'!$B$9:$V$71,7,0)</f>
        <v>1712353</v>
      </c>
      <c r="H51" s="23">
        <f>VLOOKUP($B51,'[2]Brokers'!$B$9:$V$71,19,0)</f>
        <v>0</v>
      </c>
      <c r="I51" s="23">
        <f>VLOOKUP($B51,'[2]Brokers'!$B$9:$V$71,12,0)</f>
        <v>0</v>
      </c>
      <c r="J51" s="23">
        <f>VLOOKUP($B51,'[2]Brokers'!$B$9:$V$71,14,0)</f>
        <v>0</v>
      </c>
      <c r="K51" s="5">
        <f t="shared" si="2"/>
        <v>1712353</v>
      </c>
      <c r="L51" s="18">
        <v>26562080</v>
      </c>
      <c r="M51" s="14">
        <f t="shared" si="3"/>
        <v>8.919318660369273E-05</v>
      </c>
      <c r="N51" s="32"/>
      <c r="O51" s="16"/>
      <c r="P51" s="30"/>
    </row>
    <row r="52" spans="1:16" ht="15.75">
      <c r="A52" s="8">
        <v>37</v>
      </c>
      <c r="B52" s="17" t="s">
        <v>130</v>
      </c>
      <c r="C52" s="17" t="str">
        <f>VLOOKUP($B52,'[1]Sheet1'!$C$4:$D$65,2,0)</f>
        <v>Эс Жи Капитал ХХК</v>
      </c>
      <c r="D52" s="7" t="s">
        <v>8</v>
      </c>
      <c r="E52" s="6" t="s">
        <v>8</v>
      </c>
      <c r="F52" s="6" t="s">
        <v>8</v>
      </c>
      <c r="G52" s="23">
        <f>VLOOKUP(B52,'[2]Brokers'!$B$9:$V$71,7,0)</f>
        <v>0</v>
      </c>
      <c r="H52" s="23">
        <f>VLOOKUP($B52,'[2]Brokers'!$B$9:$V$71,19,0)</f>
        <v>0</v>
      </c>
      <c r="I52" s="23">
        <f>VLOOKUP($B52,'[2]Brokers'!$B$9:$V$71,12,0)</f>
        <v>0</v>
      </c>
      <c r="J52" s="23">
        <f>VLOOKUP($B52,'[2]Brokers'!$B$9:$V$71,14,0)</f>
        <v>0</v>
      </c>
      <c r="K52" s="5">
        <f t="shared" si="2"/>
        <v>0</v>
      </c>
      <c r="L52" s="18">
        <v>26194880</v>
      </c>
      <c r="M52" s="14">
        <f t="shared" si="3"/>
        <v>8.796016049576459E-05</v>
      </c>
      <c r="N52" s="32"/>
      <c r="O52" s="16"/>
      <c r="P52" s="30"/>
    </row>
    <row r="53" spans="1:16" ht="18" customHeight="1">
      <c r="A53" s="8">
        <v>38</v>
      </c>
      <c r="B53" s="17" t="s">
        <v>88</v>
      </c>
      <c r="C53" s="17" t="str">
        <f>VLOOKUP($B53,'[1]Sheet1'!$C$4:$D$65,2,0)</f>
        <v>Зэт жи би ХХК</v>
      </c>
      <c r="D53" s="7" t="s">
        <v>8</v>
      </c>
      <c r="E53" s="6"/>
      <c r="F53" s="6"/>
      <c r="G53" s="23">
        <f>VLOOKUP(B53,'[2]Brokers'!$B$9:$V$71,7,0)</f>
        <v>13955983</v>
      </c>
      <c r="H53" s="23">
        <f>VLOOKUP($B53,'[2]Brokers'!$B$9:$V$71,19,0)</f>
        <v>0</v>
      </c>
      <c r="I53" s="23">
        <f>VLOOKUP($B53,'[2]Brokers'!$B$9:$V$71,12,0)</f>
        <v>0</v>
      </c>
      <c r="J53" s="23">
        <f>VLOOKUP($B53,'[2]Brokers'!$B$9:$V$71,14,0)</f>
        <v>0</v>
      </c>
      <c r="K53" s="5">
        <f t="shared" si="2"/>
        <v>13955983</v>
      </c>
      <c r="L53" s="18">
        <v>22681766</v>
      </c>
      <c r="M53" s="14">
        <f t="shared" si="3"/>
        <v>7.616342497798716E-05</v>
      </c>
      <c r="N53" s="32"/>
      <c r="O53" s="16"/>
      <c r="P53" s="30"/>
    </row>
    <row r="54" spans="1:16" ht="15.75">
      <c r="A54" s="8">
        <v>39</v>
      </c>
      <c r="B54" s="17" t="s">
        <v>78</v>
      </c>
      <c r="C54" s="17" t="str">
        <f>VLOOKUP($B54,'[1]Sheet1'!$C$4:$D$65,2,0)</f>
        <v>Эм Ай Си Си ХХК</v>
      </c>
      <c r="D54" s="7" t="s">
        <v>8</v>
      </c>
      <c r="E54" s="6" t="s">
        <v>8</v>
      </c>
      <c r="F54" s="6"/>
      <c r="G54" s="23">
        <f>VLOOKUP(B54,'[2]Brokers'!$B$9:$V$71,7,0)</f>
        <v>8936535</v>
      </c>
      <c r="H54" s="23">
        <f>VLOOKUP($B54,'[2]Brokers'!$B$9:$V$71,19,0)</f>
        <v>0</v>
      </c>
      <c r="I54" s="23">
        <f>VLOOKUP($B54,'[2]Brokers'!$B$9:$V$71,12,0)</f>
        <v>0</v>
      </c>
      <c r="J54" s="23">
        <f>VLOOKUP($B54,'[2]Brokers'!$B$9:$V$71,14,0)</f>
        <v>0</v>
      </c>
      <c r="K54" s="5">
        <f t="shared" si="2"/>
        <v>8936535</v>
      </c>
      <c r="L54" s="18">
        <v>20059146</v>
      </c>
      <c r="M54" s="14">
        <f t="shared" si="3"/>
        <v>6.735689194101955E-05</v>
      </c>
      <c r="N54" s="32"/>
      <c r="O54" s="16"/>
      <c r="P54" s="30"/>
    </row>
    <row r="55" spans="1:16" ht="16.5" customHeight="1">
      <c r="A55" s="8">
        <v>40</v>
      </c>
      <c r="B55" s="17" t="s">
        <v>66</v>
      </c>
      <c r="C55" s="17" t="str">
        <f>VLOOKUP($B55,'[1]Sheet1'!$C$4:$D$65,2,0)</f>
        <v>Гранддевелопмент ХХК</v>
      </c>
      <c r="D55" s="7" t="s">
        <v>8</v>
      </c>
      <c r="E55" s="6"/>
      <c r="F55" s="6"/>
      <c r="G55" s="23">
        <f>VLOOKUP(B55,'[2]Brokers'!$B$9:$V$71,7,0)</f>
        <v>2479132</v>
      </c>
      <c r="H55" s="23">
        <f>VLOOKUP($B55,'[2]Brokers'!$B$9:$V$71,19,0)</f>
        <v>0</v>
      </c>
      <c r="I55" s="23">
        <f>VLOOKUP($B55,'[2]Brokers'!$B$9:$V$71,12,0)</f>
        <v>0</v>
      </c>
      <c r="J55" s="23">
        <f>VLOOKUP($B55,'[2]Brokers'!$B$9:$V$71,14,0)</f>
        <v>0</v>
      </c>
      <c r="K55" s="5">
        <f t="shared" si="2"/>
        <v>2479132</v>
      </c>
      <c r="L55" s="18">
        <v>5240255</v>
      </c>
      <c r="M55" s="14">
        <f t="shared" si="3"/>
        <v>1.7596326871462395E-05</v>
      </c>
      <c r="N55" s="32"/>
      <c r="O55" s="16"/>
      <c r="P55" s="30"/>
    </row>
    <row r="56" spans="1:16" ht="14.25" customHeight="1">
      <c r="A56" s="8">
        <v>41</v>
      </c>
      <c r="B56" s="17" t="s">
        <v>108</v>
      </c>
      <c r="C56" s="17" t="str">
        <f>VLOOKUP($B56,'[1]Sheet1'!$C$4:$D$65,2,0)</f>
        <v>Эф Си Икс ХХК</v>
      </c>
      <c r="D56" s="7" t="s">
        <v>8</v>
      </c>
      <c r="E56" s="6"/>
      <c r="F56" s="6"/>
      <c r="G56" s="23">
        <f>VLOOKUP(B56,'[2]Brokers'!$B$9:$V$71,7,0)</f>
        <v>0</v>
      </c>
      <c r="H56" s="23">
        <f>VLOOKUP($B56,'[2]Brokers'!$B$9:$V$71,19,0)</f>
        <v>0</v>
      </c>
      <c r="I56" s="23">
        <f>VLOOKUP($B56,'[2]Brokers'!$B$9:$V$71,12,0)</f>
        <v>0</v>
      </c>
      <c r="J56" s="23">
        <f>VLOOKUP($B56,'[2]Brokers'!$B$9:$V$71,14,0)</f>
        <v>0</v>
      </c>
      <c r="K56" s="5">
        <f t="shared" si="2"/>
        <v>0</v>
      </c>
      <c r="L56" s="18">
        <v>4137900</v>
      </c>
      <c r="M56" s="14">
        <f t="shared" si="3"/>
        <v>1.389471332242882E-05</v>
      </c>
      <c r="N56" s="32"/>
      <c r="O56" s="16"/>
      <c r="P56" s="30"/>
    </row>
    <row r="57" spans="1:16" ht="16.5" customHeight="1">
      <c r="A57" s="8">
        <v>42</v>
      </c>
      <c r="B57" s="17" t="s">
        <v>82</v>
      </c>
      <c r="C57" s="17" t="str">
        <f>VLOOKUP($B57,'[1]Sheet1'!$C$4:$D$65,2,0)</f>
        <v>Глобал ассет ХХК</v>
      </c>
      <c r="D57" s="7" t="s">
        <v>8</v>
      </c>
      <c r="E57" s="6"/>
      <c r="F57" s="6" t="s">
        <v>8</v>
      </c>
      <c r="G57" s="23">
        <f>VLOOKUP(B57,'[2]Brokers'!$B$9:$V$71,7,0)</f>
        <v>0</v>
      </c>
      <c r="H57" s="23">
        <f>VLOOKUP($B57,'[2]Brokers'!$B$9:$V$71,19,0)</f>
        <v>0</v>
      </c>
      <c r="I57" s="23">
        <f>VLOOKUP($B57,'[2]Brokers'!$B$9:$V$71,12,0)</f>
        <v>0</v>
      </c>
      <c r="J57" s="23">
        <f>VLOOKUP($B57,'[2]Brokers'!$B$9:$V$71,14,0)</f>
        <v>0</v>
      </c>
      <c r="K57" s="5">
        <f t="shared" si="2"/>
        <v>0</v>
      </c>
      <c r="L57" s="18">
        <v>818400</v>
      </c>
      <c r="M57" s="14">
        <f t="shared" si="3"/>
        <v>2.7481170117875606E-06</v>
      </c>
      <c r="N57" s="32"/>
      <c r="O57" s="16"/>
      <c r="P57" s="30"/>
    </row>
    <row r="58" spans="1:16" ht="15.75">
      <c r="A58" s="8">
        <v>43</v>
      </c>
      <c r="B58" s="17" t="s">
        <v>118</v>
      </c>
      <c r="C58" s="17" t="str">
        <f>VLOOKUP($B58,'[1]Sheet1'!$C$4:$D$65,2,0)</f>
        <v>Блэкстоун интернэйшнл ХХК</v>
      </c>
      <c r="D58" s="7" t="s">
        <v>8</v>
      </c>
      <c r="E58" s="6"/>
      <c r="F58" s="6"/>
      <c r="G58" s="23">
        <f>VLOOKUP(B58,'[2]Brokers'!$B$9:$V$71,7,0)</f>
        <v>0</v>
      </c>
      <c r="H58" s="23">
        <f>VLOOKUP($B58,'[2]Brokers'!$B$9:$V$71,19,0)</f>
        <v>0</v>
      </c>
      <c r="I58" s="23">
        <f>VLOOKUP($B58,'[2]Brokers'!$B$9:$V$71,12,0)</f>
        <v>0</v>
      </c>
      <c r="J58" s="23">
        <f>VLOOKUP($B58,'[2]Brokers'!$B$9:$V$71,14,0)</f>
        <v>0</v>
      </c>
      <c r="K58" s="5">
        <f t="shared" si="2"/>
        <v>0</v>
      </c>
      <c r="L58" s="18">
        <v>22254</v>
      </c>
      <c r="M58" s="14">
        <f t="shared" si="3"/>
        <v>7.472702343636409E-08</v>
      </c>
      <c r="N58" s="32"/>
      <c r="O58" s="16"/>
      <c r="P58" s="30"/>
    </row>
    <row r="59" spans="1:16" ht="15.75">
      <c r="A59" s="8">
        <v>44</v>
      </c>
      <c r="B59" s="17" t="s">
        <v>62</v>
      </c>
      <c r="C59" s="17" t="str">
        <f>VLOOKUP($B59,'[1]Sheet1'!$C$4:$D$65,2,0)</f>
        <v>Батс ХХК</v>
      </c>
      <c r="D59" s="7" t="s">
        <v>8</v>
      </c>
      <c r="E59" s="6"/>
      <c r="F59" s="6"/>
      <c r="G59" s="23">
        <f>VLOOKUP(B59,'[2]Brokers'!$B$9:$V$71,7,0)</f>
        <v>0</v>
      </c>
      <c r="H59" s="23">
        <f>VLOOKUP($B59,'[2]Brokers'!$B$9:$V$71,19,0)</f>
        <v>0</v>
      </c>
      <c r="I59" s="23">
        <f>VLOOKUP($B59,'[2]Brokers'!$B$9:$V$71,12,0)</f>
        <v>0</v>
      </c>
      <c r="J59" s="23">
        <f>VLOOKUP($B59,'[2]Brokers'!$B$9:$V$71,14,0)</f>
        <v>0</v>
      </c>
      <c r="K59" s="5">
        <f t="shared" si="2"/>
        <v>0</v>
      </c>
      <c r="L59" s="18">
        <v>0</v>
      </c>
      <c r="M59" s="14">
        <f t="shared" si="3"/>
        <v>0</v>
      </c>
      <c r="N59" s="32"/>
      <c r="O59" s="16"/>
      <c r="P59" s="30"/>
    </row>
    <row r="60" spans="1:16" ht="15.75">
      <c r="A60" s="8">
        <v>45</v>
      </c>
      <c r="B60" s="17" t="s">
        <v>94</v>
      </c>
      <c r="C60" s="17" t="str">
        <f>VLOOKUP($B60,'[1]Sheet1'!$C$4:$D$65,2,0)</f>
        <v>Капитал маркет корпораци ХХК</v>
      </c>
      <c r="D60" s="7" t="s">
        <v>8</v>
      </c>
      <c r="E60" s="6" t="s">
        <v>8</v>
      </c>
      <c r="F60" s="6"/>
      <c r="G60" s="23">
        <f>VLOOKUP(B60,'[2]Brokers'!$B$9:$V$71,7,0)</f>
        <v>0</v>
      </c>
      <c r="H60" s="23">
        <f>VLOOKUP($B60,'[2]Brokers'!$B$9:$V$71,19,0)</f>
        <v>0</v>
      </c>
      <c r="I60" s="23">
        <f>VLOOKUP($B60,'[2]Brokers'!$B$9:$V$71,12,0)</f>
        <v>0</v>
      </c>
      <c r="J60" s="23">
        <f>VLOOKUP($B60,'[2]Brokers'!$B$9:$V$71,14,0)</f>
        <v>0</v>
      </c>
      <c r="K60" s="5">
        <f t="shared" si="2"/>
        <v>0</v>
      </c>
      <c r="L60" s="18">
        <v>0</v>
      </c>
      <c r="M60" s="14">
        <f t="shared" si="3"/>
        <v>0</v>
      </c>
      <c r="N60" s="32"/>
      <c r="O60" s="16"/>
      <c r="P60" s="30"/>
    </row>
    <row r="61" spans="1:16" ht="15.75">
      <c r="A61" s="8">
        <v>46</v>
      </c>
      <c r="B61" s="17" t="s">
        <v>96</v>
      </c>
      <c r="C61" s="17" t="str">
        <f>VLOOKUP($B61,'[1]Sheet1'!$C$4:$D$65,2,0)</f>
        <v>Говийн ноён нуруу ХХК</v>
      </c>
      <c r="D61" s="7" t="s">
        <v>8</v>
      </c>
      <c r="E61" s="6"/>
      <c r="F61" s="6"/>
      <c r="G61" s="23">
        <f>VLOOKUP(B61,'[2]Brokers'!$B$9:$V$71,7,0)</f>
        <v>0</v>
      </c>
      <c r="H61" s="23">
        <f>VLOOKUP($B61,'[2]Brokers'!$B$9:$V$71,19,0)</f>
        <v>0</v>
      </c>
      <c r="I61" s="23">
        <f>VLOOKUP($B61,'[2]Brokers'!$B$9:$V$71,12,0)</f>
        <v>0</v>
      </c>
      <c r="J61" s="23">
        <f>VLOOKUP($B61,'[2]Brokers'!$B$9:$V$71,14,0)</f>
        <v>0</v>
      </c>
      <c r="K61" s="5">
        <f t="shared" si="2"/>
        <v>0</v>
      </c>
      <c r="L61" s="18">
        <v>0</v>
      </c>
      <c r="M61" s="14">
        <f t="shared" si="3"/>
        <v>0</v>
      </c>
      <c r="N61" s="32"/>
      <c r="O61" s="16"/>
      <c r="P61" s="30"/>
    </row>
    <row r="62" spans="1:16" ht="15.75">
      <c r="A62" s="8">
        <v>47</v>
      </c>
      <c r="B62" s="17" t="s">
        <v>100</v>
      </c>
      <c r="C62" s="17" t="str">
        <f>VLOOKUP($B62,'[1]Sheet1'!$C$4:$D$65,2,0)</f>
        <v>Финанс линк групп ХХК</v>
      </c>
      <c r="D62" s="7" t="s">
        <v>8</v>
      </c>
      <c r="E62" s="6"/>
      <c r="F62" s="6"/>
      <c r="G62" s="23">
        <f>VLOOKUP(B62,'[2]Brokers'!$B$9:$V$71,7,0)</f>
        <v>0</v>
      </c>
      <c r="H62" s="23">
        <f>VLOOKUP($B62,'[2]Brokers'!$B$9:$V$71,19,0)</f>
        <v>0</v>
      </c>
      <c r="I62" s="23">
        <f>VLOOKUP($B62,'[2]Brokers'!$B$9:$V$71,12,0)</f>
        <v>0</v>
      </c>
      <c r="J62" s="23">
        <f>VLOOKUP($B62,'[2]Brokers'!$B$9:$V$71,14,0)</f>
        <v>0</v>
      </c>
      <c r="K62" s="5">
        <f t="shared" si="2"/>
        <v>0</v>
      </c>
      <c r="L62" s="18">
        <v>0</v>
      </c>
      <c r="M62" s="14">
        <f t="shared" si="3"/>
        <v>0</v>
      </c>
      <c r="N62" s="32"/>
      <c r="O62" s="16"/>
      <c r="P62" s="30"/>
    </row>
    <row r="63" spans="1:16" ht="15.75">
      <c r="A63" s="8">
        <v>48</v>
      </c>
      <c r="B63" s="17" t="s">
        <v>102</v>
      </c>
      <c r="C63" s="17" t="str">
        <f>VLOOKUP($B63,'[1]Sheet1'!$C$4:$D$65,2,0)</f>
        <v>Ди Си Эф ХХК</v>
      </c>
      <c r="D63" s="7" t="s">
        <v>8</v>
      </c>
      <c r="E63" s="6"/>
      <c r="F63" s="6"/>
      <c r="G63" s="23">
        <f>VLOOKUP(B63,'[2]Brokers'!$B$9:$V$71,7,0)</f>
        <v>0</v>
      </c>
      <c r="H63" s="23">
        <f>VLOOKUP($B63,'[2]Brokers'!$B$9:$V$71,19,0)</f>
        <v>0</v>
      </c>
      <c r="I63" s="23">
        <f>VLOOKUP($B63,'[2]Brokers'!$B$9:$V$71,12,0)</f>
        <v>0</v>
      </c>
      <c r="J63" s="23">
        <f>VLOOKUP($B63,'[2]Brokers'!$B$9:$V$71,14,0)</f>
        <v>0</v>
      </c>
      <c r="K63" s="5">
        <f t="shared" si="2"/>
        <v>0</v>
      </c>
      <c r="L63" s="18">
        <v>0</v>
      </c>
      <c r="M63" s="14">
        <f t="shared" si="3"/>
        <v>0</v>
      </c>
      <c r="N63" s="32"/>
      <c r="O63" s="16"/>
      <c r="P63" s="30"/>
    </row>
    <row r="64" spans="1:16" ht="19.5" customHeight="1">
      <c r="A64" s="8">
        <v>49</v>
      </c>
      <c r="B64" s="17" t="s">
        <v>104</v>
      </c>
      <c r="C64" s="17" t="str">
        <f>VLOOKUP($B64,'[1]Sheet1'!$C$4:$D$65,2,0)</f>
        <v>Новел инвестмент ХХК</v>
      </c>
      <c r="D64" s="7" t="s">
        <v>8</v>
      </c>
      <c r="E64" s="6"/>
      <c r="F64" s="6" t="s">
        <v>8</v>
      </c>
      <c r="G64" s="23">
        <f>VLOOKUP(B64,'[2]Brokers'!$B$9:$V$71,7,0)</f>
        <v>0</v>
      </c>
      <c r="H64" s="23">
        <f>VLOOKUP($B64,'[2]Brokers'!$B$9:$V$71,19,0)</f>
        <v>0</v>
      </c>
      <c r="I64" s="23">
        <f>VLOOKUP($B64,'[2]Brokers'!$B$9:$V$71,12,0)</f>
        <v>0</v>
      </c>
      <c r="J64" s="23">
        <f>VLOOKUP($B64,'[2]Brokers'!$B$9:$V$71,14,0)</f>
        <v>0</v>
      </c>
      <c r="K64" s="5">
        <f t="shared" si="2"/>
        <v>0</v>
      </c>
      <c r="L64" s="18">
        <v>0</v>
      </c>
      <c r="M64" s="14">
        <f t="shared" si="3"/>
        <v>0</v>
      </c>
      <c r="N64" s="32"/>
      <c r="O64" s="16"/>
      <c r="P64" s="30"/>
    </row>
    <row r="65" spans="1:16" ht="15.75">
      <c r="A65" s="8">
        <v>50</v>
      </c>
      <c r="B65" s="17" t="s">
        <v>106</v>
      </c>
      <c r="C65" s="17" t="str">
        <f>VLOOKUP($B65,'[1]Sheet1'!$C$4:$D$65,2,0)</f>
        <v>Лайфтайм инвестмент ХХК</v>
      </c>
      <c r="D65" s="7" t="s">
        <v>8</v>
      </c>
      <c r="E65" s="6" t="s">
        <v>8</v>
      </c>
      <c r="F65" s="6"/>
      <c r="G65" s="23">
        <f>VLOOKUP(B65,'[2]Brokers'!$B$9:$V$71,7,0)</f>
        <v>0</v>
      </c>
      <c r="H65" s="23">
        <f>VLOOKUP($B65,'[2]Brokers'!$B$9:$V$71,19,0)</f>
        <v>0</v>
      </c>
      <c r="I65" s="23">
        <f>VLOOKUP($B65,'[2]Brokers'!$B$9:$V$71,12,0)</f>
        <v>0</v>
      </c>
      <c r="J65" s="23">
        <f>VLOOKUP($B65,'[2]Brokers'!$B$9:$V$71,14,0)</f>
        <v>0</v>
      </c>
      <c r="K65" s="5">
        <f t="shared" si="2"/>
        <v>0</v>
      </c>
      <c r="L65" s="18">
        <v>0</v>
      </c>
      <c r="M65" s="14">
        <f t="shared" si="3"/>
        <v>0</v>
      </c>
      <c r="N65" s="32"/>
      <c r="O65" s="16"/>
      <c r="P65" s="30"/>
    </row>
    <row r="66" spans="1:16" ht="15.75">
      <c r="A66" s="8">
        <v>51</v>
      </c>
      <c r="B66" s="17" t="s">
        <v>110</v>
      </c>
      <c r="C66" s="17" t="str">
        <f>VLOOKUP($B66,'[1]Sheet1'!$C$4:$D$65,2,0)</f>
        <v>Юнайтэд секьюритс ХХК</v>
      </c>
      <c r="D66" s="7" t="s">
        <v>8</v>
      </c>
      <c r="E66" s="6" t="s">
        <v>8</v>
      </c>
      <c r="F66" s="6"/>
      <c r="G66" s="23">
        <f>VLOOKUP(B66,'[2]Brokers'!$B$9:$V$71,7,0)</f>
        <v>0</v>
      </c>
      <c r="H66" s="23">
        <f>VLOOKUP($B66,'[2]Brokers'!$B$9:$V$71,19,0)</f>
        <v>0</v>
      </c>
      <c r="I66" s="23">
        <f>VLOOKUP($B66,'[2]Brokers'!$B$9:$V$71,12,0)</f>
        <v>0</v>
      </c>
      <c r="J66" s="23">
        <f>VLOOKUP($B66,'[2]Brokers'!$B$9:$V$71,14,0)</f>
        <v>0</v>
      </c>
      <c r="K66" s="5">
        <f t="shared" si="2"/>
        <v>0</v>
      </c>
      <c r="L66" s="18">
        <v>0</v>
      </c>
      <c r="M66" s="14">
        <f t="shared" si="3"/>
        <v>0</v>
      </c>
      <c r="N66" s="32"/>
      <c r="O66" s="16"/>
      <c r="P66" s="30"/>
    </row>
    <row r="67" spans="1:16" ht="17.25" customHeight="1">
      <c r="A67" s="8">
        <v>52</v>
      </c>
      <c r="B67" s="17" t="s">
        <v>112</v>
      </c>
      <c r="C67" s="17" t="str">
        <f>VLOOKUP($B67,'[1]Sheet1'!$C$4:$D$65,2,0)</f>
        <v>Бага хээр ХХК</v>
      </c>
      <c r="D67" s="7" t="s">
        <v>8</v>
      </c>
      <c r="E67" s="6"/>
      <c r="F67" s="6"/>
      <c r="G67" s="23">
        <f>VLOOKUP(B67,'[2]Brokers'!$B$9:$V$71,7,0)</f>
        <v>0</v>
      </c>
      <c r="H67" s="23">
        <f>VLOOKUP($B67,'[2]Brokers'!$B$9:$V$71,19,0)</f>
        <v>0</v>
      </c>
      <c r="I67" s="23">
        <f>VLOOKUP($B67,'[2]Brokers'!$B$9:$V$71,12,0)</f>
        <v>0</v>
      </c>
      <c r="J67" s="23">
        <f>VLOOKUP($B67,'[2]Brokers'!$B$9:$V$71,14,0)</f>
        <v>0</v>
      </c>
      <c r="K67" s="5">
        <f t="shared" si="2"/>
        <v>0</v>
      </c>
      <c r="L67" s="18">
        <v>0</v>
      </c>
      <c r="M67" s="14">
        <f t="shared" si="3"/>
        <v>0</v>
      </c>
      <c r="N67" s="32"/>
      <c r="O67" s="16"/>
      <c r="P67" s="30"/>
    </row>
    <row r="68" spans="1:16" ht="15.75">
      <c r="A68" s="8">
        <v>53</v>
      </c>
      <c r="B68" s="17" t="s">
        <v>114</v>
      </c>
      <c r="C68" s="17" t="str">
        <f>VLOOKUP($B68,'[1]Sheet1'!$C$4:$D$65,2,0)</f>
        <v>АБЖЯ ХХК</v>
      </c>
      <c r="D68" s="7" t="s">
        <v>8</v>
      </c>
      <c r="E68" s="6"/>
      <c r="F68" s="6"/>
      <c r="G68" s="23">
        <f>VLOOKUP(B68,'[2]Brokers'!$B$9:$V$71,7,0)</f>
        <v>0</v>
      </c>
      <c r="H68" s="23">
        <f>VLOOKUP($B68,'[2]Brokers'!$B$9:$V$71,19,0)</f>
        <v>0</v>
      </c>
      <c r="I68" s="23">
        <f>VLOOKUP($B68,'[2]Brokers'!$B$9:$V$71,12,0)</f>
        <v>0</v>
      </c>
      <c r="J68" s="23">
        <f>VLOOKUP($B68,'[2]Brokers'!$B$9:$V$71,14,0)</f>
        <v>0</v>
      </c>
      <c r="K68" s="5">
        <f t="shared" si="2"/>
        <v>0</v>
      </c>
      <c r="L68" s="18">
        <v>0</v>
      </c>
      <c r="M68" s="14">
        <f t="shared" si="3"/>
        <v>0</v>
      </c>
      <c r="N68" s="32"/>
      <c r="O68" s="16"/>
      <c r="P68" s="30"/>
    </row>
    <row r="69" spans="1:16" ht="15.75">
      <c r="A69" s="8">
        <v>54</v>
      </c>
      <c r="B69" s="17" t="s">
        <v>116</v>
      </c>
      <c r="C69" s="17" t="str">
        <f>VLOOKUP($B69,'[1]Sheet1'!$C$4:$D$65,2,0)</f>
        <v>Би Би Эс Эс ХХК</v>
      </c>
      <c r="D69" s="7" t="s">
        <v>8</v>
      </c>
      <c r="E69" s="6"/>
      <c r="F69" s="6"/>
      <c r="G69" s="23">
        <f>VLOOKUP(B69,'[2]Brokers'!$B$9:$V$71,7,0)</f>
        <v>0</v>
      </c>
      <c r="H69" s="23">
        <f>VLOOKUP($B69,'[2]Brokers'!$B$9:$V$71,19,0)</f>
        <v>0</v>
      </c>
      <c r="I69" s="23">
        <f>VLOOKUP($B69,'[2]Brokers'!$B$9:$V$71,12,0)</f>
        <v>0</v>
      </c>
      <c r="J69" s="23">
        <f>VLOOKUP($B69,'[2]Brokers'!$B$9:$V$71,14,0)</f>
        <v>0</v>
      </c>
      <c r="K69" s="5">
        <f t="shared" si="2"/>
        <v>0</v>
      </c>
      <c r="L69" s="18">
        <v>0</v>
      </c>
      <c r="M69" s="14">
        <f t="shared" si="3"/>
        <v>0</v>
      </c>
      <c r="N69" s="32"/>
      <c r="O69" s="16"/>
      <c r="P69" s="30"/>
    </row>
    <row r="70" spans="1:16" ht="15.75">
      <c r="A70" s="8">
        <v>55</v>
      </c>
      <c r="B70" s="17" t="s">
        <v>120</v>
      </c>
      <c r="C70" s="17" t="str">
        <f>VLOOKUP($B70,'[1]Sheet1'!$C$4:$D$65,2,0)</f>
        <v>Догсон ХХК</v>
      </c>
      <c r="D70" s="7" t="s">
        <v>8</v>
      </c>
      <c r="E70" s="6"/>
      <c r="F70" s="6"/>
      <c r="G70" s="23">
        <f>VLOOKUP(B70,'[2]Brokers'!$B$9:$V$71,7,0)</f>
        <v>0</v>
      </c>
      <c r="H70" s="23">
        <f>VLOOKUP($B70,'[2]Brokers'!$B$9:$V$71,19,0)</f>
        <v>0</v>
      </c>
      <c r="I70" s="23">
        <f>VLOOKUP($B70,'[2]Brokers'!$B$9:$V$71,12,0)</f>
        <v>0</v>
      </c>
      <c r="J70" s="23">
        <f>VLOOKUP($B70,'[2]Brokers'!$B$9:$V$71,14,0)</f>
        <v>0</v>
      </c>
      <c r="K70" s="5">
        <f t="shared" si="2"/>
        <v>0</v>
      </c>
      <c r="L70" s="18">
        <v>0</v>
      </c>
      <c r="M70" s="14">
        <f t="shared" si="3"/>
        <v>0</v>
      </c>
      <c r="N70" s="32"/>
      <c r="O70" s="16"/>
      <c r="P70" s="30"/>
    </row>
    <row r="71" spans="1:16" ht="15.75">
      <c r="A71" s="8">
        <v>56</v>
      </c>
      <c r="B71" s="17" t="s">
        <v>122</v>
      </c>
      <c r="C71" s="17" t="str">
        <f>VLOOKUP($B71,'[1]Sheet1'!$C$4:$D$65,2,0)</f>
        <v>Фронтиер ХХК</v>
      </c>
      <c r="D71" s="7" t="s">
        <v>8</v>
      </c>
      <c r="E71" s="6" t="s">
        <v>8</v>
      </c>
      <c r="F71" s="6"/>
      <c r="G71" s="23">
        <f>VLOOKUP(B71,'[2]Brokers'!$B$9:$V$71,7,0)</f>
        <v>0</v>
      </c>
      <c r="H71" s="23">
        <f>VLOOKUP($B71,'[2]Brokers'!$B$9:$V$71,19,0)</f>
        <v>0</v>
      </c>
      <c r="I71" s="23">
        <f>VLOOKUP($B71,'[2]Brokers'!$B$9:$V$71,12,0)</f>
        <v>0</v>
      </c>
      <c r="J71" s="23">
        <f>VLOOKUP($B71,'[2]Brokers'!$B$9:$V$71,14,0)</f>
        <v>0</v>
      </c>
      <c r="K71" s="5">
        <f t="shared" si="2"/>
        <v>0</v>
      </c>
      <c r="L71" s="18">
        <v>0</v>
      </c>
      <c r="M71" s="14">
        <f t="shared" si="3"/>
        <v>0</v>
      </c>
      <c r="N71" s="32"/>
      <c r="O71" s="16"/>
      <c r="P71" s="30"/>
    </row>
    <row r="72" spans="1:16" ht="15.75">
      <c r="A72" s="8">
        <v>57</v>
      </c>
      <c r="B72" s="17" t="s">
        <v>124</v>
      </c>
      <c r="C72" s="17" t="str">
        <f>VLOOKUP($B72,'[1]Sheet1'!$C$4:$D$65,2,0)</f>
        <v>Ай трейд ХХК</v>
      </c>
      <c r="D72" s="7" t="s">
        <v>8</v>
      </c>
      <c r="E72" s="6"/>
      <c r="F72" s="6"/>
      <c r="G72" s="23">
        <f>VLOOKUP(B72,'[2]Brokers'!$B$9:$V$71,7,0)</f>
        <v>0</v>
      </c>
      <c r="H72" s="23">
        <f>VLOOKUP($B72,'[2]Brokers'!$B$9:$V$71,19,0)</f>
        <v>0</v>
      </c>
      <c r="I72" s="23">
        <f>VLOOKUP($B72,'[2]Brokers'!$B$9:$V$71,12,0)</f>
        <v>0</v>
      </c>
      <c r="J72" s="23">
        <f>VLOOKUP($B72,'[2]Brokers'!$B$9:$V$71,14,0)</f>
        <v>0</v>
      </c>
      <c r="K72" s="5">
        <f t="shared" si="2"/>
        <v>0</v>
      </c>
      <c r="L72" s="18">
        <v>0</v>
      </c>
      <c r="M72" s="14">
        <f t="shared" si="3"/>
        <v>0</v>
      </c>
      <c r="N72" s="32"/>
      <c r="O72" s="16"/>
      <c r="P72" s="30"/>
    </row>
    <row r="73" spans="1:16" ht="15.75">
      <c r="A73" s="8">
        <v>58</v>
      </c>
      <c r="B73" s="17" t="s">
        <v>14</v>
      </c>
      <c r="C73" s="17" t="str">
        <f>VLOOKUP($B73,'[1]Sheet1'!$C$4:$D$65,2,0)</f>
        <v>Хүннү Эмпайр ХХК</v>
      </c>
      <c r="D73" s="7" t="s">
        <v>8</v>
      </c>
      <c r="E73" s="6"/>
      <c r="F73" s="6"/>
      <c r="G73" s="23">
        <v>0</v>
      </c>
      <c r="H73" s="23">
        <v>0</v>
      </c>
      <c r="I73" s="23">
        <v>0</v>
      </c>
      <c r="J73" s="23">
        <v>0</v>
      </c>
      <c r="K73" s="5">
        <f t="shared" si="2"/>
        <v>0</v>
      </c>
      <c r="L73" s="18">
        <v>0</v>
      </c>
      <c r="M73" s="14">
        <f t="shared" si="3"/>
        <v>0</v>
      </c>
      <c r="N73" s="32"/>
      <c r="O73" s="16"/>
      <c r="P73" s="30"/>
    </row>
    <row r="74" spans="1:16" ht="15.75">
      <c r="A74" s="8">
        <v>59</v>
      </c>
      <c r="B74" s="17" t="s">
        <v>126</v>
      </c>
      <c r="C74" s="17" t="str">
        <f>VLOOKUP($B74,'[1]Sheet1'!$C$4:$D$65,2,0)</f>
        <v>Превалент ХХК</v>
      </c>
      <c r="D74" s="7" t="s">
        <v>8</v>
      </c>
      <c r="E74" s="6" t="s">
        <v>8</v>
      </c>
      <c r="F74" s="6"/>
      <c r="G74" s="23">
        <f>VLOOKUP(B74,'[2]Brokers'!$B$9:$V$71,7,0)</f>
        <v>0</v>
      </c>
      <c r="H74" s="23">
        <f>VLOOKUP($B74,'[2]Brokers'!$B$9:$V$71,19,0)</f>
        <v>0</v>
      </c>
      <c r="I74" s="23">
        <f>VLOOKUP($B74,'[2]Brokers'!$B$9:$V$71,12,0)</f>
        <v>0</v>
      </c>
      <c r="J74" s="23">
        <f>VLOOKUP($B74,'[2]Brokers'!$B$9:$V$71,14,0)</f>
        <v>0</v>
      </c>
      <c r="K74" s="5">
        <f t="shared" si="2"/>
        <v>0</v>
      </c>
      <c r="L74" s="18">
        <v>0</v>
      </c>
      <c r="M74" s="14">
        <f t="shared" si="3"/>
        <v>0</v>
      </c>
      <c r="N74" s="32"/>
      <c r="O74" s="16"/>
      <c r="P74" s="30"/>
    </row>
    <row r="75" spans="1:16" ht="15.75">
      <c r="A75" s="8">
        <v>60</v>
      </c>
      <c r="B75" s="17" t="s">
        <v>132</v>
      </c>
      <c r="C75" s="17" t="str">
        <f>VLOOKUP($B75,'[1]Sheet1'!$C$4:$D$65,2,0)</f>
        <v>Тавантолгой хишиг ХХК</v>
      </c>
      <c r="D75" s="7" t="s">
        <v>8</v>
      </c>
      <c r="E75" s="6"/>
      <c r="F75" s="6"/>
      <c r="G75" s="23">
        <f>VLOOKUP(B75,'[2]Brokers'!$B$9:$V$71,7,0)</f>
        <v>0</v>
      </c>
      <c r="H75" s="23">
        <f>VLOOKUP($B75,'[2]Brokers'!$B$9:$V$71,19,0)</f>
        <v>0</v>
      </c>
      <c r="I75" s="23">
        <f>VLOOKUP($B75,'[2]Brokers'!$B$9:$V$71,12,0)</f>
        <v>0</v>
      </c>
      <c r="J75" s="23">
        <f>VLOOKUP($B75,'[2]Brokers'!$B$9:$V$71,14,0)</f>
        <v>0</v>
      </c>
      <c r="K75" s="5">
        <f t="shared" si="2"/>
        <v>0</v>
      </c>
      <c r="L75" s="18">
        <v>0</v>
      </c>
      <c r="M75" s="14">
        <f t="shared" si="3"/>
        <v>0</v>
      </c>
      <c r="N75" s="32"/>
      <c r="O75" s="16"/>
      <c r="P75" s="30"/>
    </row>
    <row r="76" spans="1:16" ht="15.75">
      <c r="A76" s="8">
        <v>61</v>
      </c>
      <c r="B76" s="17" t="s">
        <v>134</v>
      </c>
      <c r="C76" s="17" t="str">
        <f>VLOOKUP($B76,'[1]Sheet1'!$C$4:$D$65,2,0)</f>
        <v>Түшиг траст ХХК</v>
      </c>
      <c r="D76" s="7" t="s">
        <v>8</v>
      </c>
      <c r="E76" s="6"/>
      <c r="F76" s="6"/>
      <c r="G76" s="23">
        <f>VLOOKUP(B76,'[2]Brokers'!$B$9:$V$71,7,0)</f>
        <v>0</v>
      </c>
      <c r="H76" s="23">
        <f>VLOOKUP($B76,'[2]Brokers'!$B$9:$V$71,19,0)</f>
        <v>0</v>
      </c>
      <c r="I76" s="23">
        <f>VLOOKUP($B76,'[2]Brokers'!$B$9:$V$71,12,0)</f>
        <v>0</v>
      </c>
      <c r="J76" s="23">
        <f>VLOOKUP($B76,'[2]Brokers'!$B$9:$V$71,14,0)</f>
        <v>0</v>
      </c>
      <c r="K76" s="5">
        <f t="shared" si="2"/>
        <v>0</v>
      </c>
      <c r="L76" s="18">
        <v>0</v>
      </c>
      <c r="M76" s="14">
        <f t="shared" si="3"/>
        <v>0</v>
      </c>
      <c r="N76" s="32"/>
      <c r="O76" s="16"/>
      <c r="P76" s="30"/>
    </row>
    <row r="77" spans="1:16" ht="18" customHeight="1">
      <c r="A77" s="8">
        <v>62</v>
      </c>
      <c r="B77" s="17" t="s">
        <v>136</v>
      </c>
      <c r="C77" s="17" t="str">
        <f>VLOOKUP($B77,'[1]Sheet1'!$C$4:$D$65,2,0)</f>
        <v>Зюс капитал ХХК</v>
      </c>
      <c r="D77" s="7" t="s">
        <v>8</v>
      </c>
      <c r="E77" s="6"/>
      <c r="F77" s="6" t="s">
        <v>8</v>
      </c>
      <c r="G77" s="23">
        <f>VLOOKUP(B77,'[2]Brokers'!$B$9:$V$71,7,0)</f>
        <v>0</v>
      </c>
      <c r="H77" s="23">
        <f>VLOOKUP($B77,'[2]Brokers'!$B$9:$V$71,19,0)</f>
        <v>0</v>
      </c>
      <c r="I77" s="23">
        <f>VLOOKUP($B77,'[2]Brokers'!$B$9:$V$71,12,0)</f>
        <v>0</v>
      </c>
      <c r="J77" s="23">
        <f>VLOOKUP($B77,'[2]Brokers'!$B$9:$V$71,14,0)</f>
        <v>0</v>
      </c>
      <c r="K77" s="5">
        <f t="shared" si="2"/>
        <v>0</v>
      </c>
      <c r="L77" s="18">
        <v>0</v>
      </c>
      <c r="M77" s="14">
        <f t="shared" si="3"/>
        <v>0</v>
      </c>
      <c r="N77" s="32"/>
      <c r="O77" s="16"/>
      <c r="P77" s="30"/>
    </row>
    <row r="78" spans="1:13" ht="16.5" thickBot="1">
      <c r="A78" s="36" t="s">
        <v>9</v>
      </c>
      <c r="B78" s="37"/>
      <c r="C78" s="38"/>
      <c r="D78" s="9">
        <v>62</v>
      </c>
      <c r="E78" s="9">
        <f>COUNTA(E16:E77)</f>
        <v>23</v>
      </c>
      <c r="F78" s="9">
        <f>COUNTA(F16:F77)</f>
        <v>14</v>
      </c>
      <c r="G78" s="24">
        <f aca="true" t="shared" si="4" ref="G78:M78">SUM(G16:G77)</f>
        <v>3230594934.76</v>
      </c>
      <c r="H78" s="28">
        <f t="shared" si="4"/>
        <v>1381322700</v>
      </c>
      <c r="I78" s="10">
        <f t="shared" si="4"/>
        <v>0</v>
      </c>
      <c r="J78" s="10">
        <f t="shared" si="4"/>
        <v>91592732110</v>
      </c>
      <c r="K78" s="10">
        <f t="shared" si="4"/>
        <v>96204649744.76001</v>
      </c>
      <c r="L78" s="10">
        <f t="shared" si="4"/>
        <v>297803913184.7801</v>
      </c>
      <c r="M78" s="15">
        <f t="shared" si="4"/>
        <v>0.9999999999999996</v>
      </c>
    </row>
    <row r="79" spans="10:13" ht="15.75">
      <c r="J79" s="20"/>
      <c r="K79" s="4"/>
      <c r="M79" s="20"/>
    </row>
    <row r="80" spans="2:11" ht="27" customHeight="1">
      <c r="B80" s="39" t="s">
        <v>13</v>
      </c>
      <c r="C80" s="39"/>
      <c r="D80" s="39"/>
      <c r="E80" s="39"/>
      <c r="F80" s="39"/>
      <c r="H80" s="29"/>
      <c r="J80" s="20"/>
      <c r="K80" s="20"/>
    </row>
    <row r="81" spans="3:6" ht="27" customHeight="1">
      <c r="C81" s="33"/>
      <c r="D81" s="33"/>
      <c r="E81" s="33"/>
      <c r="F81" s="33"/>
    </row>
  </sheetData>
  <sheetProtection/>
  <mergeCells count="17">
    <mergeCell ref="L12:M13"/>
    <mergeCell ref="M14:M15"/>
    <mergeCell ref="A9:K9"/>
    <mergeCell ref="A12:A15"/>
    <mergeCell ref="D12:F14"/>
    <mergeCell ref="C12:C15"/>
    <mergeCell ref="K14:K15"/>
    <mergeCell ref="B12:B15"/>
    <mergeCell ref="G12:K13"/>
    <mergeCell ref="J11:M11"/>
    <mergeCell ref="C81:F81"/>
    <mergeCell ref="L14:L15"/>
    <mergeCell ref="A78:C78"/>
    <mergeCell ref="B80:F80"/>
    <mergeCell ref="G14:H14"/>
    <mergeCell ref="I14:I15"/>
    <mergeCell ref="J14:J15"/>
  </mergeCells>
  <printOptions/>
  <pageMargins left="0.91" right="0.43" top="0.65" bottom="0.45" header="0.3" footer="0.3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C1" sqref="C1:E62"/>
    </sheetView>
  </sheetViews>
  <sheetFormatPr defaultColWidth="9.140625" defaultRowHeight="15"/>
  <cols>
    <col min="2" max="2" width="34.421875" style="0" bestFit="1" customWidth="1"/>
  </cols>
  <sheetData>
    <row r="1" spans="1:3" ht="15">
      <c r="A1" t="s">
        <v>114</v>
      </c>
      <c r="B1" t="s">
        <v>115</v>
      </c>
      <c r="C1" t="s">
        <v>8</v>
      </c>
    </row>
    <row r="2" spans="1:5" ht="15">
      <c r="A2" t="s">
        <v>90</v>
      </c>
      <c r="B2" t="s">
        <v>91</v>
      </c>
      <c r="C2" t="s">
        <v>8</v>
      </c>
      <c r="D2" t="s">
        <v>8</v>
      </c>
      <c r="E2" t="s">
        <v>8</v>
      </c>
    </row>
    <row r="3" spans="1:3" ht="15">
      <c r="A3" t="s">
        <v>76</v>
      </c>
      <c r="B3" t="s">
        <v>77</v>
      </c>
      <c r="C3" t="s">
        <v>8</v>
      </c>
    </row>
    <row r="4" spans="1:4" ht="15">
      <c r="A4" t="s">
        <v>60</v>
      </c>
      <c r="B4" t="s">
        <v>61</v>
      </c>
      <c r="C4" t="s">
        <v>8</v>
      </c>
      <c r="D4" t="s">
        <v>8</v>
      </c>
    </row>
    <row r="5" spans="1:4" ht="15">
      <c r="A5" t="s">
        <v>48</v>
      </c>
      <c r="B5" t="s">
        <v>49</v>
      </c>
      <c r="C5" t="s">
        <v>8</v>
      </c>
      <c r="D5" t="s">
        <v>8</v>
      </c>
    </row>
    <row r="6" spans="1:3" ht="15">
      <c r="A6" t="s">
        <v>32</v>
      </c>
      <c r="B6" t="s">
        <v>33</v>
      </c>
      <c r="C6" t="s">
        <v>8</v>
      </c>
    </row>
    <row r="7" spans="1:3" ht="15">
      <c r="A7" t="s">
        <v>62</v>
      </c>
      <c r="B7" t="s">
        <v>63</v>
      </c>
      <c r="C7" t="s">
        <v>8</v>
      </c>
    </row>
    <row r="8" spans="1:3" ht="15">
      <c r="A8" t="s">
        <v>116</v>
      </c>
      <c r="B8" t="s">
        <v>117</v>
      </c>
      <c r="C8" t="s">
        <v>8</v>
      </c>
    </row>
    <row r="9" spans="1:5" ht="15">
      <c r="A9" t="s">
        <v>16</v>
      </c>
      <c r="B9" t="s">
        <v>17</v>
      </c>
      <c r="C9" t="s">
        <v>8</v>
      </c>
      <c r="D9" t="s">
        <v>8</v>
      </c>
      <c r="E9" t="s">
        <v>8</v>
      </c>
    </row>
    <row r="10" spans="1:3" ht="15">
      <c r="A10" t="s">
        <v>112</v>
      </c>
      <c r="B10" t="s">
        <v>113</v>
      </c>
      <c r="C10" t="s">
        <v>8</v>
      </c>
    </row>
    <row r="11" spans="1:3" ht="15">
      <c r="A11" t="s">
        <v>118</v>
      </c>
      <c r="B11" t="s">
        <v>119</v>
      </c>
      <c r="C11" t="s">
        <v>8</v>
      </c>
    </row>
    <row r="12" spans="1:4" ht="15">
      <c r="A12" t="s">
        <v>92</v>
      </c>
      <c r="B12" t="s">
        <v>93</v>
      </c>
      <c r="C12" t="s">
        <v>8</v>
      </c>
      <c r="D12" t="s">
        <v>8</v>
      </c>
    </row>
    <row r="13" spans="1:3" ht="15">
      <c r="A13" t="s">
        <v>86</v>
      </c>
      <c r="B13" t="s">
        <v>87</v>
      </c>
      <c r="C13" t="s">
        <v>8</v>
      </c>
    </row>
    <row r="14" spans="1:3" ht="15">
      <c r="A14" t="s">
        <v>38</v>
      </c>
      <c r="B14" t="s">
        <v>39</v>
      </c>
      <c r="C14" t="s">
        <v>8</v>
      </c>
    </row>
    <row r="15" spans="1:3" ht="15">
      <c r="A15" t="s">
        <v>56</v>
      </c>
      <c r="B15" t="s">
        <v>57</v>
      </c>
      <c r="C15" t="s">
        <v>8</v>
      </c>
    </row>
    <row r="16" spans="1:5" ht="15">
      <c r="A16" t="s">
        <v>54</v>
      </c>
      <c r="B16" t="s">
        <v>55</v>
      </c>
      <c r="C16" t="s">
        <v>8</v>
      </c>
      <c r="D16" t="s">
        <v>8</v>
      </c>
      <c r="E16" t="s">
        <v>8</v>
      </c>
    </row>
    <row r="17" spans="1:4" ht="15">
      <c r="A17" t="s">
        <v>94</v>
      </c>
      <c r="B17" t="s">
        <v>95</v>
      </c>
      <c r="C17" t="s">
        <v>8</v>
      </c>
      <c r="D17" t="s">
        <v>8</v>
      </c>
    </row>
    <row r="18" spans="1:3" ht="15">
      <c r="A18" t="s">
        <v>102</v>
      </c>
      <c r="B18" t="s">
        <v>103</v>
      </c>
      <c r="C18" t="s">
        <v>8</v>
      </c>
    </row>
    <row r="19" spans="1:3" ht="15">
      <c r="A19" t="s">
        <v>22</v>
      </c>
      <c r="B19" t="s">
        <v>23</v>
      </c>
      <c r="C19" t="s">
        <v>8</v>
      </c>
    </row>
    <row r="20" spans="1:3" ht="15">
      <c r="A20" t="s">
        <v>120</v>
      </c>
      <c r="B20" t="s">
        <v>121</v>
      </c>
      <c r="C20" t="s">
        <v>8</v>
      </c>
    </row>
    <row r="21" spans="1:3" ht="15">
      <c r="A21" t="s">
        <v>46</v>
      </c>
      <c r="B21" t="s">
        <v>47</v>
      </c>
      <c r="C21" t="s">
        <v>8</v>
      </c>
    </row>
    <row r="22" spans="1:5" ht="15">
      <c r="A22" t="s">
        <v>40</v>
      </c>
      <c r="B22" t="s">
        <v>41</v>
      </c>
      <c r="C22" t="s">
        <v>12</v>
      </c>
      <c r="D22" t="s">
        <v>8</v>
      </c>
      <c r="E22" t="s">
        <v>8</v>
      </c>
    </row>
    <row r="23" spans="1:4" ht="15">
      <c r="A23" t="s">
        <v>108</v>
      </c>
      <c r="B23" t="s">
        <v>109</v>
      </c>
      <c r="C23" t="s">
        <v>8</v>
      </c>
      <c r="D23" t="s">
        <v>8</v>
      </c>
    </row>
    <row r="24" spans="1:3" ht="15">
      <c r="A24" t="s">
        <v>100</v>
      </c>
      <c r="B24" t="s">
        <v>101</v>
      </c>
      <c r="C24" t="s">
        <v>8</v>
      </c>
    </row>
    <row r="25" spans="1:4" ht="15">
      <c r="A25" t="s">
        <v>122</v>
      </c>
      <c r="B25" t="s">
        <v>123</v>
      </c>
      <c r="C25" t="s">
        <v>8</v>
      </c>
      <c r="D25" t="s">
        <v>8</v>
      </c>
    </row>
    <row r="26" spans="1:3" ht="15">
      <c r="A26" t="s">
        <v>42</v>
      </c>
      <c r="B26" t="s">
        <v>43</v>
      </c>
      <c r="C26" t="s">
        <v>8</v>
      </c>
    </row>
    <row r="27" spans="1:4" ht="15">
      <c r="A27" t="s">
        <v>64</v>
      </c>
      <c r="B27" t="s">
        <v>65</v>
      </c>
      <c r="C27" t="s">
        <v>8</v>
      </c>
      <c r="D27" t="s">
        <v>8</v>
      </c>
    </row>
    <row r="28" spans="1:5" ht="15">
      <c r="A28" t="s">
        <v>66</v>
      </c>
      <c r="B28" t="s">
        <v>67</v>
      </c>
      <c r="C28" t="s">
        <v>8</v>
      </c>
      <c r="E28" t="s">
        <v>8</v>
      </c>
    </row>
    <row r="29" spans="1:3" ht="15">
      <c r="A29" t="s">
        <v>80</v>
      </c>
      <c r="B29" t="s">
        <v>81</v>
      </c>
      <c r="C29" t="s">
        <v>8</v>
      </c>
    </row>
    <row r="30" spans="1:3" ht="15">
      <c r="A30" t="s">
        <v>20</v>
      </c>
      <c r="B30" t="s">
        <v>21</v>
      </c>
      <c r="C30" t="s">
        <v>8</v>
      </c>
    </row>
    <row r="31" spans="1:5" ht="15">
      <c r="A31" t="s">
        <v>82</v>
      </c>
      <c r="B31" t="s">
        <v>83</v>
      </c>
      <c r="C31" t="s">
        <v>8</v>
      </c>
      <c r="E31" t="s">
        <v>8</v>
      </c>
    </row>
    <row r="32" spans="1:3" ht="15">
      <c r="A32" t="s">
        <v>30</v>
      </c>
      <c r="B32" t="s">
        <v>31</v>
      </c>
      <c r="C32" t="s">
        <v>8</v>
      </c>
    </row>
    <row r="33" spans="1:3" ht="15">
      <c r="A33" t="s">
        <v>96</v>
      </c>
      <c r="B33" t="s">
        <v>97</v>
      </c>
      <c r="C33" t="s">
        <v>8</v>
      </c>
    </row>
    <row r="34" spans="1:3" ht="15">
      <c r="A34" t="s">
        <v>14</v>
      </c>
      <c r="B34" t="s">
        <v>15</v>
      </c>
      <c r="C34" t="s">
        <v>8</v>
      </c>
    </row>
    <row r="35" spans="1:3" ht="15">
      <c r="A35" t="s">
        <v>124</v>
      </c>
      <c r="B35" t="s">
        <v>125</v>
      </c>
      <c r="C35" t="s">
        <v>8</v>
      </c>
    </row>
    <row r="36" spans="1:4" ht="15">
      <c r="A36" t="s">
        <v>106</v>
      </c>
      <c r="B36" t="s">
        <v>107</v>
      </c>
      <c r="C36" t="s">
        <v>8</v>
      </c>
      <c r="D36" t="s">
        <v>8</v>
      </c>
    </row>
    <row r="37" spans="1:3" ht="15">
      <c r="A37" t="s">
        <v>52</v>
      </c>
      <c r="B37" t="s">
        <v>53</v>
      </c>
      <c r="C37" t="s">
        <v>8</v>
      </c>
    </row>
    <row r="38" spans="1:4" ht="15">
      <c r="A38" t="s">
        <v>36</v>
      </c>
      <c r="B38" t="s">
        <v>37</v>
      </c>
      <c r="C38" t="s">
        <v>8</v>
      </c>
      <c r="D38" t="s">
        <v>8</v>
      </c>
    </row>
    <row r="39" spans="1:4" ht="15">
      <c r="A39" t="s">
        <v>78</v>
      </c>
      <c r="B39" t="s">
        <v>79</v>
      </c>
      <c r="C39" t="s">
        <v>8</v>
      </c>
      <c r="D39" t="s">
        <v>8</v>
      </c>
    </row>
    <row r="40" spans="1:5" ht="15">
      <c r="A40" t="s">
        <v>72</v>
      </c>
      <c r="B40" t="s">
        <v>73</v>
      </c>
      <c r="C40" t="s">
        <v>8</v>
      </c>
      <c r="D40" t="s">
        <v>8</v>
      </c>
      <c r="E40" t="s">
        <v>8</v>
      </c>
    </row>
    <row r="41" spans="1:3" ht="15">
      <c r="A41" t="s">
        <v>84</v>
      </c>
      <c r="B41" t="s">
        <v>85</v>
      </c>
      <c r="C41" t="s">
        <v>8</v>
      </c>
    </row>
    <row r="42" spans="1:3" ht="15">
      <c r="A42" t="s">
        <v>70</v>
      </c>
      <c r="B42" t="s">
        <v>71</v>
      </c>
      <c r="C42" t="s">
        <v>8</v>
      </c>
    </row>
    <row r="43" spans="1:4" ht="15">
      <c r="A43" t="s">
        <v>24</v>
      </c>
      <c r="B43" t="s">
        <v>25</v>
      </c>
      <c r="C43" t="s">
        <v>8</v>
      </c>
      <c r="D43" t="s">
        <v>8</v>
      </c>
    </row>
    <row r="44" spans="1:3" ht="15">
      <c r="A44" t="s">
        <v>98</v>
      </c>
      <c r="B44" t="s">
        <v>99</v>
      </c>
      <c r="C44" t="s">
        <v>8</v>
      </c>
    </row>
    <row r="45" spans="1:5" ht="15">
      <c r="A45" t="s">
        <v>104</v>
      </c>
      <c r="B45" t="s">
        <v>105</v>
      </c>
      <c r="C45" t="s">
        <v>8</v>
      </c>
      <c r="E45" t="s">
        <v>8</v>
      </c>
    </row>
    <row r="46" spans="1:5" ht="15">
      <c r="A46" t="s">
        <v>44</v>
      </c>
      <c r="B46" t="s">
        <v>45</v>
      </c>
      <c r="C46" t="s">
        <v>8</v>
      </c>
      <c r="D46" t="s">
        <v>8</v>
      </c>
      <c r="E46" t="s">
        <v>8</v>
      </c>
    </row>
    <row r="47" spans="1:4" ht="15">
      <c r="A47" t="s">
        <v>126</v>
      </c>
      <c r="B47" t="s">
        <v>127</v>
      </c>
      <c r="C47" t="s">
        <v>8</v>
      </c>
      <c r="D47" t="s">
        <v>8</v>
      </c>
    </row>
    <row r="48" spans="1:3" ht="15">
      <c r="A48" t="s">
        <v>58</v>
      </c>
      <c r="B48" t="s">
        <v>59</v>
      </c>
      <c r="C48" t="s">
        <v>8</v>
      </c>
    </row>
    <row r="49" spans="1:3" ht="15">
      <c r="A49" t="s">
        <v>128</v>
      </c>
      <c r="B49" t="s">
        <v>129</v>
      </c>
      <c r="C49" t="s">
        <v>8</v>
      </c>
    </row>
    <row r="50" spans="1:5" ht="15">
      <c r="A50" t="s">
        <v>130</v>
      </c>
      <c r="B50" t="s">
        <v>131</v>
      </c>
      <c r="C50" t="s">
        <v>8</v>
      </c>
      <c r="D50" t="s">
        <v>8</v>
      </c>
      <c r="E50" t="s">
        <v>8</v>
      </c>
    </row>
    <row r="51" spans="1:5" ht="15">
      <c r="A51" t="s">
        <v>26</v>
      </c>
      <c r="B51" t="s">
        <v>27</v>
      </c>
      <c r="C51" t="s">
        <v>8</v>
      </c>
      <c r="D51" t="s">
        <v>8</v>
      </c>
      <c r="E51" t="s">
        <v>8</v>
      </c>
    </row>
    <row r="52" spans="1:3" ht="15">
      <c r="A52" t="s">
        <v>74</v>
      </c>
      <c r="B52" t="s">
        <v>75</v>
      </c>
      <c r="C52" t="s">
        <v>8</v>
      </c>
    </row>
    <row r="53" spans="1:3" ht="15">
      <c r="A53" t="s">
        <v>18</v>
      </c>
      <c r="B53" t="s">
        <v>19</v>
      </c>
      <c r="C53" t="s">
        <v>8</v>
      </c>
    </row>
    <row r="54" spans="1:4" ht="15">
      <c r="A54" t="s">
        <v>28</v>
      </c>
      <c r="B54" t="s">
        <v>29</v>
      </c>
      <c r="C54" t="s">
        <v>8</v>
      </c>
      <c r="D54" t="s">
        <v>8</v>
      </c>
    </row>
    <row r="55" spans="1:5" ht="15">
      <c r="A55" t="s">
        <v>34</v>
      </c>
      <c r="B55" t="s">
        <v>35</v>
      </c>
      <c r="C55" t="s">
        <v>8</v>
      </c>
      <c r="D55" t="s">
        <v>8</v>
      </c>
      <c r="E55" t="s">
        <v>8</v>
      </c>
    </row>
    <row r="56" spans="1:3" ht="15">
      <c r="A56" t="s">
        <v>132</v>
      </c>
      <c r="B56" t="s">
        <v>133</v>
      </c>
      <c r="C56" t="s">
        <v>8</v>
      </c>
    </row>
    <row r="57" spans="1:3" ht="15">
      <c r="A57" t="s">
        <v>134</v>
      </c>
      <c r="B57" t="s">
        <v>135</v>
      </c>
      <c r="C57" t="s">
        <v>8</v>
      </c>
    </row>
    <row r="58" spans="1:3" ht="15">
      <c r="A58" t="s">
        <v>68</v>
      </c>
      <c r="B58" t="s">
        <v>69</v>
      </c>
      <c r="C58" t="s">
        <v>8</v>
      </c>
    </row>
    <row r="59" spans="1:4" ht="15">
      <c r="A59" t="s">
        <v>110</v>
      </c>
      <c r="B59" t="s">
        <v>111</v>
      </c>
      <c r="C59" t="s">
        <v>8</v>
      </c>
      <c r="D59" t="s">
        <v>8</v>
      </c>
    </row>
    <row r="60" spans="1:5" ht="15">
      <c r="A60" t="s">
        <v>136</v>
      </c>
      <c r="B60" t="s">
        <v>137</v>
      </c>
      <c r="C60" t="s">
        <v>8</v>
      </c>
      <c r="E60" t="s">
        <v>8</v>
      </c>
    </row>
    <row r="61" spans="1:3" ht="15">
      <c r="A61" t="s">
        <v>88</v>
      </c>
      <c r="B61" t="s">
        <v>89</v>
      </c>
      <c r="C61" t="s">
        <v>8</v>
      </c>
    </row>
    <row r="62" spans="1:3" ht="15">
      <c r="A62" t="s">
        <v>50</v>
      </c>
      <c r="B62" t="s">
        <v>51</v>
      </c>
      <c r="C62" t="s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USR0211</cp:lastModifiedBy>
  <cp:lastPrinted>2015-07-06T07:15:28Z</cp:lastPrinted>
  <dcterms:created xsi:type="dcterms:W3CDTF">2013-11-13T07:24:47Z</dcterms:created>
  <dcterms:modified xsi:type="dcterms:W3CDTF">2015-07-06T07:15:36Z</dcterms:modified>
  <cp:category/>
  <cp:version/>
  <cp:contentType/>
  <cp:contentStatus/>
</cp:coreProperties>
</file>